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52" yWindow="3900" windowWidth="12576" windowHeight="7032" firstSheet="1" activeTab="4"/>
  </bookViews>
  <sheets>
    <sheet name="Διάρκεια εγγραφής πιν.25-27" sheetId="7" r:id="rId1"/>
    <sheet name="Διάρκεια εγγραφής πιν.28" sheetId="8" r:id="rId2"/>
    <sheet name="οικονομική πιν.29" sheetId="1" r:id="rId3"/>
    <sheet name="πιν.30" sheetId="10" r:id="rId4"/>
    <sheet name="πιν.31" sheetId="11" r:id="rId5"/>
  </sheets>
  <definedNames>
    <definedName name="_xlnm.Print_Area" localSheetId="0">'Διάρκεια εγγραφής πιν.25-27'!$A$2:$Q$43</definedName>
    <definedName name="_xlnm.Print_Area" localSheetId="1">'Διάρκεια εγγραφής πιν.28'!$A$1:$AA$23</definedName>
    <definedName name="_xlnm.Print_Area" localSheetId="2">'οικονομική πιν.29'!$A$2:$AA$20</definedName>
    <definedName name="_xlnm.Print_Area" localSheetId="3">πιν.30!$A$1:$N$18</definedName>
    <definedName name="_xlnm.Print_Area" localSheetId="4">πιν.31!$B$2:$N$29</definedName>
  </definedNames>
  <calcPr calcId="145621"/>
</workbook>
</file>

<file path=xl/calcChain.xml><?xml version="1.0" encoding="utf-8"?>
<calcChain xmlns="http://schemas.openxmlformats.org/spreadsheetml/2006/main">
  <c r="L22" i="11" l="1"/>
  <c r="J27" i="11"/>
  <c r="J25" i="11"/>
  <c r="J22" i="11"/>
  <c r="J19" i="11"/>
  <c r="F25" i="11"/>
  <c r="D25" i="11"/>
  <c r="D22" i="11"/>
  <c r="D20" i="11"/>
  <c r="N13" i="7" l="1"/>
  <c r="N14" i="7"/>
  <c r="L11" i="7"/>
  <c r="L12" i="7"/>
  <c r="L15" i="7"/>
  <c r="L10" i="7"/>
  <c r="H12" i="7"/>
  <c r="H10" i="7"/>
  <c r="F13" i="7"/>
  <c r="F14" i="7"/>
  <c r="C10" i="7"/>
  <c r="C11" i="7"/>
  <c r="C12" i="7"/>
  <c r="C13" i="7"/>
  <c r="C14" i="7"/>
  <c r="E15" i="7"/>
  <c r="F11" i="7" s="1"/>
  <c r="G15" i="7"/>
  <c r="H13" i="7" s="1"/>
  <c r="I15" i="7"/>
  <c r="J11" i="7" s="1"/>
  <c r="K15" i="7"/>
  <c r="L13" i="7" s="1"/>
  <c r="M15" i="7"/>
  <c r="N11" i="7" s="1"/>
  <c r="G28" i="7"/>
  <c r="K28" i="7" s="1"/>
  <c r="L28" i="7" s="1"/>
  <c r="E28" i="7"/>
  <c r="F26" i="7" s="1"/>
  <c r="C28" i="7"/>
  <c r="D24" i="7" s="1"/>
  <c r="G27" i="7"/>
  <c r="H27" i="7" s="1"/>
  <c r="F27" i="7"/>
  <c r="E27" i="7"/>
  <c r="C27" i="7"/>
  <c r="D27" i="7" s="1"/>
  <c r="L26" i="7"/>
  <c r="K26" i="7"/>
  <c r="I26" i="7"/>
  <c r="J26" i="7" s="1"/>
  <c r="D26" i="7"/>
  <c r="K25" i="7"/>
  <c r="K27" i="7" s="1"/>
  <c r="I25" i="7"/>
  <c r="I27" i="7" s="1"/>
  <c r="J27" i="7" s="1"/>
  <c r="D25" i="7"/>
  <c r="K24" i="7"/>
  <c r="L24" i="7" s="1"/>
  <c r="I24" i="7"/>
  <c r="J24" i="7" s="1"/>
  <c r="H24" i="7"/>
  <c r="G23" i="7"/>
  <c r="E23" i="7"/>
  <c r="F23" i="7" s="1"/>
  <c r="C23" i="7"/>
  <c r="D23" i="7" s="1"/>
  <c r="K22" i="7"/>
  <c r="L22" i="7" s="1"/>
  <c r="I22" i="7"/>
  <c r="J22" i="7" s="1"/>
  <c r="D22" i="7"/>
  <c r="K21" i="7"/>
  <c r="L21" i="7" s="1"/>
  <c r="I21" i="7"/>
  <c r="J21" i="7" s="1"/>
  <c r="F21" i="7"/>
  <c r="H22" i="7" l="1"/>
  <c r="H26" i="7"/>
  <c r="H15" i="7"/>
  <c r="D28" i="7"/>
  <c r="F10" i="7"/>
  <c r="F12" i="7"/>
  <c r="H14" i="7"/>
  <c r="J10" i="7"/>
  <c r="J12" i="7"/>
  <c r="L14" i="7"/>
  <c r="N10" i="7"/>
  <c r="N12" i="7"/>
  <c r="J14" i="7"/>
  <c r="H21" i="7"/>
  <c r="H25" i="7"/>
  <c r="H11" i="7"/>
  <c r="J13" i="7"/>
  <c r="H23" i="7"/>
  <c r="D21" i="7"/>
  <c r="L27" i="7"/>
  <c r="F15" i="7"/>
  <c r="J15" i="7"/>
  <c r="N15" i="7"/>
  <c r="C15" i="7"/>
  <c r="F25" i="7"/>
  <c r="F28" i="7"/>
  <c r="F22" i="7"/>
  <c r="F24" i="7"/>
  <c r="I28" i="7"/>
  <c r="J28" i="7" s="1"/>
  <c r="K23" i="7"/>
  <c r="L23" i="7" s="1"/>
  <c r="I23" i="7"/>
  <c r="J23" i="7" s="1"/>
  <c r="L25" i="7"/>
  <c r="J25" i="7"/>
  <c r="D15" i="7" l="1"/>
  <c r="D10" i="7"/>
  <c r="D11" i="7"/>
  <c r="D12" i="7"/>
  <c r="D14" i="7"/>
  <c r="D13" i="7"/>
  <c r="D28" i="11" l="1"/>
  <c r="F22" i="11"/>
  <c r="K28" i="11"/>
  <c r="I28" i="11"/>
  <c r="G28" i="11"/>
  <c r="E28" i="11"/>
  <c r="C28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F28" i="11" l="1"/>
  <c r="F17" i="11"/>
  <c r="F13" i="11"/>
  <c r="H28" i="11"/>
  <c r="H8" i="11"/>
  <c r="H16" i="11"/>
  <c r="H15" i="11"/>
  <c r="H13" i="11"/>
  <c r="J13" i="11"/>
  <c r="J18" i="11"/>
  <c r="J23" i="11"/>
  <c r="J16" i="11"/>
  <c r="J28" i="11"/>
  <c r="F23" i="11"/>
  <c r="D17" i="11"/>
  <c r="D14" i="11"/>
  <c r="L24" i="11"/>
  <c r="L8" i="11"/>
  <c r="L6" i="11"/>
  <c r="L16" i="11"/>
  <c r="L13" i="11"/>
  <c r="L28" i="11"/>
  <c r="D23" i="11"/>
  <c r="F26" i="11"/>
  <c r="L20" i="8"/>
  <c r="X10" i="8" l="1"/>
  <c r="X11" i="8"/>
  <c r="X12" i="8"/>
  <c r="X13" i="8"/>
  <c r="X14" i="8"/>
  <c r="X15" i="8"/>
  <c r="X16" i="8"/>
  <c r="X17" i="8"/>
  <c r="X18" i="8"/>
  <c r="X19" i="8"/>
  <c r="X9" i="8"/>
  <c r="W10" i="8"/>
  <c r="W11" i="8"/>
  <c r="W12" i="8"/>
  <c r="W13" i="8"/>
  <c r="W14" i="8"/>
  <c r="W15" i="8"/>
  <c r="W16" i="8"/>
  <c r="W17" i="8"/>
  <c r="W18" i="8"/>
  <c r="W19" i="8"/>
  <c r="W9" i="8"/>
  <c r="E19" i="8"/>
  <c r="F19" i="8" s="1"/>
  <c r="E18" i="8"/>
  <c r="F18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D20" i="8"/>
  <c r="C20" i="8"/>
  <c r="L10" i="10" l="1"/>
  <c r="L11" i="10"/>
  <c r="L12" i="10"/>
  <c r="L13" i="10"/>
  <c r="L14" i="10"/>
  <c r="L15" i="10"/>
  <c r="L16" i="10"/>
  <c r="F17" i="10"/>
  <c r="G13" i="10" s="1"/>
  <c r="H17" i="10"/>
  <c r="I10" i="10" s="1"/>
  <c r="J17" i="10"/>
  <c r="K10" i="10" s="1"/>
  <c r="K12" i="10" l="1"/>
  <c r="K17" i="10"/>
  <c r="K14" i="10"/>
  <c r="K16" i="10"/>
  <c r="K13" i="10"/>
  <c r="G14" i="10"/>
  <c r="G17" i="10"/>
  <c r="G16" i="10"/>
  <c r="G11" i="10"/>
  <c r="G15" i="10"/>
  <c r="G12" i="10"/>
  <c r="G10" i="10"/>
  <c r="I13" i="10"/>
  <c r="I16" i="10"/>
  <c r="K15" i="10"/>
  <c r="I12" i="10"/>
  <c r="K11" i="10"/>
  <c r="L17" i="10"/>
  <c r="M16" i="10" s="1"/>
  <c r="I14" i="10"/>
  <c r="I17" i="10"/>
  <c r="I15" i="10"/>
  <c r="I11" i="10"/>
  <c r="M13" i="10" l="1"/>
  <c r="M17" i="10"/>
  <c r="M15" i="10"/>
  <c r="M10" i="10"/>
  <c r="M14" i="10"/>
  <c r="M11" i="10"/>
  <c r="M12" i="10"/>
  <c r="G38" i="7" l="1"/>
  <c r="G39" i="7"/>
  <c r="G40" i="7"/>
  <c r="G41" i="7"/>
  <c r="G37" i="7"/>
  <c r="H37" i="7" s="1"/>
  <c r="E42" i="7"/>
  <c r="F42" i="7" l="1"/>
  <c r="F41" i="7"/>
  <c r="F40" i="7"/>
  <c r="F39" i="7"/>
  <c r="F38" i="7"/>
  <c r="F37" i="7"/>
  <c r="C42" i="7" l="1"/>
  <c r="G42" i="7" l="1"/>
  <c r="D41" i="7"/>
  <c r="D37" i="7"/>
  <c r="D40" i="7"/>
  <c r="D39" i="7"/>
  <c r="D42" i="7"/>
  <c r="D38" i="7"/>
  <c r="F21" i="11" l="1"/>
  <c r="H39" i="7"/>
  <c r="H42" i="7" l="1"/>
  <c r="H38" i="7"/>
  <c r="H40" i="7"/>
  <c r="H41" i="7"/>
  <c r="I20" i="1"/>
  <c r="M6" i="11" l="1"/>
  <c r="M28" i="11" s="1"/>
  <c r="N28" i="11" l="1"/>
  <c r="N26" i="11"/>
  <c r="N27" i="11"/>
  <c r="F19" i="11"/>
  <c r="F16" i="11"/>
  <c r="L15" i="11" l="1"/>
  <c r="L12" i="11"/>
  <c r="F8" i="11"/>
  <c r="J8" i="11"/>
  <c r="F20" i="11"/>
  <c r="L9" i="11"/>
  <c r="L23" i="11"/>
  <c r="X19" i="1" l="1"/>
  <c r="X18" i="1"/>
  <c r="X17" i="1"/>
  <c r="X16" i="1"/>
  <c r="X15" i="1"/>
  <c r="X14" i="1"/>
  <c r="X13" i="1"/>
  <c r="X12" i="1"/>
  <c r="X11" i="1"/>
  <c r="X10" i="1"/>
  <c r="X9" i="1"/>
  <c r="X8" i="1"/>
  <c r="X7" i="1"/>
  <c r="J7" i="11" l="1"/>
  <c r="D7" i="11"/>
  <c r="D11" i="11"/>
  <c r="D16" i="11"/>
  <c r="D12" i="11"/>
  <c r="D13" i="11"/>
  <c r="D10" i="11"/>
  <c r="L7" i="11"/>
  <c r="F7" i="11" l="1"/>
  <c r="E20" i="1" l="1"/>
  <c r="D20" i="1" l="1"/>
  <c r="P20" i="8"/>
  <c r="Q18" i="8"/>
  <c r="R18" i="8" s="1"/>
  <c r="M18" i="8"/>
  <c r="N18" i="8" s="1"/>
  <c r="Y9" i="8" l="1"/>
  <c r="N25" i="11" l="1"/>
  <c r="N24" i="11"/>
  <c r="N22" i="11"/>
  <c r="U20" i="1" l="1"/>
  <c r="Q20" i="1"/>
  <c r="M20" i="1"/>
  <c r="T20" i="1"/>
  <c r="P20" i="1"/>
  <c r="L20" i="1"/>
  <c r="H20" i="1"/>
  <c r="I10" i="8"/>
  <c r="J10" i="8" s="1"/>
  <c r="I11" i="8"/>
  <c r="J11" i="8" s="1"/>
  <c r="I12" i="8"/>
  <c r="J12" i="8" s="1"/>
  <c r="I13" i="8"/>
  <c r="J13" i="8" s="1"/>
  <c r="I14" i="8"/>
  <c r="J14" i="8" s="1"/>
  <c r="I15" i="8"/>
  <c r="J15" i="8" s="1"/>
  <c r="I16" i="8"/>
  <c r="J16" i="8" s="1"/>
  <c r="I17" i="8"/>
  <c r="J17" i="8" s="1"/>
  <c r="I18" i="8"/>
  <c r="J18" i="8" s="1"/>
  <c r="I19" i="8"/>
  <c r="J19" i="8" s="1"/>
  <c r="T20" i="8"/>
  <c r="H20" i="8"/>
  <c r="S20" i="8"/>
  <c r="O20" i="8"/>
  <c r="K20" i="8"/>
  <c r="M20" i="8" s="1"/>
  <c r="N20" i="8" s="1"/>
  <c r="G20" i="8"/>
  <c r="B17" i="10"/>
  <c r="C11" i="10" s="1"/>
  <c r="D17" i="10"/>
  <c r="E10" i="10" s="1"/>
  <c r="Y10" i="1"/>
  <c r="F10" i="1"/>
  <c r="G10" i="1" s="1"/>
  <c r="F7" i="1"/>
  <c r="G7" i="1" s="1"/>
  <c r="J7" i="1"/>
  <c r="K7" i="1" s="1"/>
  <c r="R7" i="1"/>
  <c r="S7" i="1" s="1"/>
  <c r="V7" i="1"/>
  <c r="W7" i="1" s="1"/>
  <c r="Y7" i="1"/>
  <c r="F8" i="1"/>
  <c r="G8" i="1" s="1"/>
  <c r="R8" i="1"/>
  <c r="S8" i="1" s="1"/>
  <c r="V8" i="1"/>
  <c r="W8" i="1" s="1"/>
  <c r="Y8" i="1"/>
  <c r="F9" i="1"/>
  <c r="G9" i="1" s="1"/>
  <c r="J9" i="1"/>
  <c r="K9" i="1" s="1"/>
  <c r="N9" i="1"/>
  <c r="O9" i="1" s="1"/>
  <c r="R9" i="1"/>
  <c r="S9" i="1" s="1"/>
  <c r="V9" i="1"/>
  <c r="W9" i="1" s="1"/>
  <c r="Y9" i="1"/>
  <c r="F11" i="1"/>
  <c r="G11" i="1" s="1"/>
  <c r="J11" i="1"/>
  <c r="K11" i="1" s="1"/>
  <c r="N11" i="1"/>
  <c r="O11" i="1" s="1"/>
  <c r="R11" i="1"/>
  <c r="S11" i="1" s="1"/>
  <c r="Y11" i="1"/>
  <c r="F12" i="1"/>
  <c r="G12" i="1" s="1"/>
  <c r="J12" i="1"/>
  <c r="K12" i="1" s="1"/>
  <c r="N12" i="1"/>
  <c r="O12" i="1" s="1"/>
  <c r="R12" i="1"/>
  <c r="S12" i="1" s="1"/>
  <c r="V12" i="1"/>
  <c r="W12" i="1" s="1"/>
  <c r="Y12" i="1"/>
  <c r="F13" i="1"/>
  <c r="G13" i="1" s="1"/>
  <c r="J13" i="1"/>
  <c r="K13" i="1" s="1"/>
  <c r="N13" i="1"/>
  <c r="O13" i="1" s="1"/>
  <c r="R13" i="1"/>
  <c r="S13" i="1" s="1"/>
  <c r="V13" i="1"/>
  <c r="W13" i="1" s="1"/>
  <c r="Y13" i="1"/>
  <c r="F14" i="1"/>
  <c r="G14" i="1" s="1"/>
  <c r="J14" i="1"/>
  <c r="K14" i="1" s="1"/>
  <c r="R14" i="1"/>
  <c r="S14" i="1" s="1"/>
  <c r="V14" i="1"/>
  <c r="W14" i="1" s="1"/>
  <c r="Y14" i="1"/>
  <c r="F15" i="1"/>
  <c r="G15" i="1" s="1"/>
  <c r="J15" i="1"/>
  <c r="K15" i="1" s="1"/>
  <c r="N15" i="1"/>
  <c r="O15" i="1" s="1"/>
  <c r="R15" i="1"/>
  <c r="S15" i="1" s="1"/>
  <c r="V15" i="1"/>
  <c r="W15" i="1" s="1"/>
  <c r="Y15" i="1"/>
  <c r="F16" i="1"/>
  <c r="G16" i="1" s="1"/>
  <c r="J16" i="1"/>
  <c r="K16" i="1" s="1"/>
  <c r="N16" i="1"/>
  <c r="O16" i="1" s="1"/>
  <c r="R16" i="1"/>
  <c r="S16" i="1" s="1"/>
  <c r="V16" i="1"/>
  <c r="W16" i="1" s="1"/>
  <c r="Y16" i="1"/>
  <c r="F17" i="1"/>
  <c r="G17" i="1" s="1"/>
  <c r="J17" i="1"/>
  <c r="K17" i="1" s="1"/>
  <c r="N17" i="1"/>
  <c r="O17" i="1" s="1"/>
  <c r="R17" i="1"/>
  <c r="S17" i="1" s="1"/>
  <c r="V17" i="1"/>
  <c r="W17" i="1" s="1"/>
  <c r="Y17" i="1"/>
  <c r="F18" i="1"/>
  <c r="G18" i="1" s="1"/>
  <c r="J18" i="1"/>
  <c r="K18" i="1" s="1"/>
  <c r="N18" i="1"/>
  <c r="O18" i="1" s="1"/>
  <c r="R18" i="1"/>
  <c r="S18" i="1" s="1"/>
  <c r="V18" i="1"/>
  <c r="W18" i="1" s="1"/>
  <c r="Y18" i="1"/>
  <c r="F19" i="1"/>
  <c r="G19" i="1" s="1"/>
  <c r="J19" i="1"/>
  <c r="K19" i="1" s="1"/>
  <c r="N19" i="1"/>
  <c r="O19" i="1" s="1"/>
  <c r="R19" i="1"/>
  <c r="S19" i="1" s="1"/>
  <c r="V19" i="1"/>
  <c r="W19" i="1" s="1"/>
  <c r="Y19" i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M11" i="8"/>
  <c r="N11" i="8" s="1"/>
  <c r="Q11" i="8"/>
  <c r="R11" i="8" s="1"/>
  <c r="U11" i="8"/>
  <c r="V11" i="8" s="1"/>
  <c r="M12" i="8"/>
  <c r="N12" i="8" s="1"/>
  <c r="Q12" i="8"/>
  <c r="R12" i="8" s="1"/>
  <c r="U12" i="8"/>
  <c r="V12" i="8" s="1"/>
  <c r="M13" i="8"/>
  <c r="N13" i="8" s="1"/>
  <c r="Q13" i="8"/>
  <c r="R13" i="8" s="1"/>
  <c r="U13" i="8"/>
  <c r="V13" i="8" s="1"/>
  <c r="M14" i="8"/>
  <c r="N14" i="8" s="1"/>
  <c r="Q14" i="8"/>
  <c r="R14" i="8" s="1"/>
  <c r="U14" i="8"/>
  <c r="V14" i="8" s="1"/>
  <c r="M15" i="8"/>
  <c r="N15" i="8" s="1"/>
  <c r="Q15" i="8"/>
  <c r="R15" i="8" s="1"/>
  <c r="U15" i="8"/>
  <c r="V15" i="8" s="1"/>
  <c r="M16" i="8"/>
  <c r="N16" i="8" s="1"/>
  <c r="Q16" i="8"/>
  <c r="R16" i="8" s="1"/>
  <c r="U16" i="8"/>
  <c r="V16" i="8" s="1"/>
  <c r="M17" i="8"/>
  <c r="N17" i="8" s="1"/>
  <c r="Q17" i="8"/>
  <c r="R17" i="8" s="1"/>
  <c r="U17" i="8"/>
  <c r="V17" i="8" s="1"/>
  <c r="U18" i="8"/>
  <c r="V18" i="8" s="1"/>
  <c r="M19" i="8"/>
  <c r="N19" i="8" s="1"/>
  <c r="Q19" i="8"/>
  <c r="R19" i="8" s="1"/>
  <c r="U19" i="8"/>
  <c r="V19" i="8" s="1"/>
  <c r="R20" i="1" l="1"/>
  <c r="S20" i="1" s="1"/>
  <c r="E16" i="10"/>
  <c r="E17" i="10"/>
  <c r="E12" i="10"/>
  <c r="E14" i="10"/>
  <c r="C13" i="10"/>
  <c r="E13" i="10"/>
  <c r="E11" i="10"/>
  <c r="Q20" i="8"/>
  <c r="R20" i="8" s="1"/>
  <c r="Y19" i="8"/>
  <c r="Z19" i="8" s="1"/>
  <c r="C10" i="10"/>
  <c r="C17" i="10"/>
  <c r="C15" i="10"/>
  <c r="C12" i="10"/>
  <c r="E15" i="10"/>
  <c r="Y20" i="1"/>
  <c r="C7" i="1" s="1"/>
  <c r="J20" i="1"/>
  <c r="K20" i="1" s="1"/>
  <c r="Z15" i="1"/>
  <c r="AA15" i="1" s="1"/>
  <c r="V20" i="1"/>
  <c r="W20" i="1" s="1"/>
  <c r="N20" i="1"/>
  <c r="O20" i="1" s="1"/>
  <c r="X20" i="1"/>
  <c r="F20" i="1"/>
  <c r="G20" i="1" s="1"/>
  <c r="I20" i="8"/>
  <c r="J20" i="8" s="1"/>
  <c r="E20" i="8"/>
  <c r="F20" i="8" s="1"/>
  <c r="Z19" i="1"/>
  <c r="AA19" i="1" s="1"/>
  <c r="Z14" i="1"/>
  <c r="AA14" i="1" s="1"/>
  <c r="Z16" i="1"/>
  <c r="AA16" i="1" s="1"/>
  <c r="Z13" i="1"/>
  <c r="AA13" i="1" s="1"/>
  <c r="Z11" i="1"/>
  <c r="AA11" i="1" s="1"/>
  <c r="Z8" i="1"/>
  <c r="AA8" i="1" s="1"/>
  <c r="Z18" i="1"/>
  <c r="AA18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Z9" i="8"/>
  <c r="U20" i="8"/>
  <c r="V20" i="8" s="1"/>
  <c r="Y12" i="8"/>
  <c r="Z12" i="8" s="1"/>
  <c r="X20" i="8"/>
  <c r="Y11" i="8"/>
  <c r="Z11" i="8" s="1"/>
  <c r="Y15" i="8"/>
  <c r="Z15" i="8" s="1"/>
  <c r="Y18" i="8"/>
  <c r="Z18" i="8" s="1"/>
  <c r="Y14" i="8"/>
  <c r="Z14" i="8" s="1"/>
  <c r="Y10" i="8"/>
  <c r="Z10" i="8" s="1"/>
  <c r="Y13" i="8"/>
  <c r="Z13" i="8" s="1"/>
  <c r="Y16" i="8"/>
  <c r="Z16" i="8" s="1"/>
  <c r="W20" i="8"/>
  <c r="C14" i="10"/>
  <c r="C16" i="10"/>
  <c r="Y20" i="8" l="1"/>
  <c r="Z20" i="8" s="1"/>
  <c r="C17" i="1"/>
  <c r="C20" i="1"/>
  <c r="C18" i="1"/>
  <c r="C19" i="1"/>
  <c r="C8" i="1"/>
  <c r="C10" i="1"/>
  <c r="C11" i="1"/>
  <c r="C9" i="1"/>
  <c r="C13" i="1"/>
  <c r="C12" i="1"/>
  <c r="Z20" i="1"/>
  <c r="AA20" i="1" s="1"/>
  <c r="C16" i="1"/>
  <c r="C14" i="1"/>
  <c r="C15" i="1"/>
  <c r="N12" i="11"/>
  <c r="N13" i="11"/>
  <c r="N19" i="11"/>
  <c r="N18" i="11"/>
  <c r="N21" i="11"/>
  <c r="N6" i="11"/>
  <c r="N8" i="11"/>
  <c r="N9" i="11"/>
  <c r="N11" i="11"/>
  <c r="N14" i="11"/>
  <c r="N7" i="11"/>
  <c r="N16" i="11"/>
  <c r="N15" i="11"/>
  <c r="N17" i="11"/>
  <c r="N23" i="11"/>
  <c r="N20" i="11"/>
  <c r="N10" i="11"/>
</calcChain>
</file>

<file path=xl/sharedStrings.xml><?xml version="1.0" encoding="utf-8"?>
<sst xmlns="http://schemas.openxmlformats.org/spreadsheetml/2006/main" count="255" uniqueCount="145">
  <si>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</si>
  <si>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</si>
  <si>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</si>
  <si>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</si>
  <si>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</si>
  <si>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</si>
  <si>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</si>
  <si>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</si>
  <si>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</si>
  <si>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</si>
  <si>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</si>
  <si>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</si>
  <si>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</si>
  <si>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</si>
  <si>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</si>
  <si>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</si>
  <si>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</si>
  <si>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</si>
  <si>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</si>
  <si>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</si>
  <si>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</si>
  <si>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</si>
  <si>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</si>
  <si>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</si>
  <si>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</si>
  <si>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</si>
  <si>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</si>
  <si>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</si>
  <si>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</si>
  <si>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</si>
  <si>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</si>
  <si>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</si>
  <si>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</si>
  <si>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</si>
  <si>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</si>
  <si>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</si>
  <si>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</si>
  <si>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</si>
  <si>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</si>
  <si>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</si>
  <si>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</si>
  <si>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</si>
  <si>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</si>
  <si>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</si>
  <si>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>Επαγγελματική</t>
  </si>
  <si>
    <t>Κατηγορία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</si>
  <si>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</si>
  <si>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</si>
  <si>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</si>
  <si>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</si>
  <si>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</si>
  <si>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</si>
  <si>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</si>
  <si>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</si>
  <si>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</si>
  <si>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</si>
  <si>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</si>
  <si>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</si>
  <si>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</si>
  <si>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</si>
  <si>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</si>
  <si>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</si>
  <si>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</si>
  <si>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</si>
  <si>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ΤΟΥΡΚΟΚΥΠΡΙΟΣ</t>
  </si>
  <si>
    <t>ΕΠΑΡΧΙΑ</t>
  </si>
  <si>
    <t>ΚΟΙΝΟΤΗΤΑ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</si>
  <si>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</si>
  <si>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</si>
  <si>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</si>
  <si>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</si>
  <si>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</si>
  <si>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 xml:space="preserve"> </t>
  </si>
  <si>
    <t xml:space="preserve">               Λεμεσός</t>
  </si>
  <si>
    <t xml:space="preserve">                   ΣΥΝΟΛΟ</t>
  </si>
  <si>
    <t xml:space="preserve"> Επαρχία</t>
  </si>
  <si>
    <t>Διάρκεια Ανεργίας</t>
  </si>
  <si>
    <t>Μέχρι 15 μέρες</t>
  </si>
  <si>
    <t>57R</t>
  </si>
  <si>
    <t xml:space="preserve">Λευκωσία </t>
  </si>
  <si>
    <t>15 μέρες-3 μήνες</t>
  </si>
  <si>
    <t>3-  6 μήνες</t>
  </si>
  <si>
    <t>6-12 μήνες</t>
  </si>
  <si>
    <t>12+</t>
  </si>
  <si>
    <t>πιν.6</t>
  </si>
  <si>
    <t>pivots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</si>
  <si>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</si>
  <si>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</si>
  <si>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</si>
  <si>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</si>
  <si>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</si>
  <si>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</si>
  <si>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</si>
  <si>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</si>
  <si>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</si>
  <si>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Ένοπλες Δυνάμεις</t>
  </si>
  <si>
    <t>ΕΓΓΕΓΡΑΜΜΕΝΟΙ ΑΝΕΡΓΟΙ ΜΕ ΔΙΑΡΚΕΙΑ ΕΓΓΡΑΦΗΣ ΠΑΝΩ ΑΠΟ 12 ΜΗΝΕΣ</t>
  </si>
  <si>
    <t>πάνω από 12 μήνες</t>
  </si>
  <si>
    <t xml:space="preserve">                     </t>
  </si>
  <si>
    <t xml:space="preserve">ΠΙΝΑΚΑΣ 26:  ΔΙΑΡΚΕΙΑ ΕΓΓΕΓΡΑΜΜΕΝΗΣ ΑΝΕΡΓΙΑΣ ΕΤΗΣΙΑ ΚΑΙ ΜΗΝΙΑΙΑ ΜΕΤΑΒΟΛΗ </t>
  </si>
  <si>
    <t xml:space="preserve">ΠΙΝΑΚΑΣ 29: ΑΡΙΘΜΟΣ ΕΓΓΕΓΡΑΜΜΕΝΩΝ ΑΝΕΡΓΩΝ ΜΕ ΔΙΑΡΚΕΙΑ ΕΓΓΡΑΦΗΣ ΠΑΝΩ ΑΠΟ 12 ΜΗΝΕΣ ΚΑΤΑ ΟΙΚΟΝΟΜΙΚΗ ΔΡΑΣΤΗΡΙΟΤΗΤΑ </t>
  </si>
  <si>
    <t xml:space="preserve">ΠΙΝΑΚΑΣ 30: ΑΡΙΘΜΟΣ ΕΓΓΕΓΡΑΜΜΕΝΩΝ ΑΝΕΡΓΩΝ ΜΕ ΔΙΑΡΚΕΙΑ ΕΓΓΡΑΦΗΣ </t>
  </si>
  <si>
    <t>ΠΙΝΑΚΑΣ 31: ΕΓΓΕΓΡΑΜΜΕΝΟΙ ΑΝΕΡΓΟΙ ΕΥΡΩΠΑΙΟΙ ΠΟΛΙΤΕΣ ΜΕ ΔΙΑΡΚΕΙΑ</t>
  </si>
  <si>
    <t xml:space="preserve">             ΠΙΝΑΚΑΣ 27: ΑΡΙΘΜΟΣ ΕΓΓΕΓΡΑΜΜΕΝΩΝ ΑΝΕΡΓΩΝ ΜΕ ΔΙΑΡΚΕΙΑ ΕΓΓΡΑΦΗΣ ΠΑΝΩ ΑΠΟ 12 ΜΗΝΕΣ ΚΑΤΑ ΕΠΑΡΧΙΑ </t>
  </si>
  <si>
    <t xml:space="preserve">ΠΙΝΑΚΑΣ 28: ΑΡΙΘΜΟΣ ΕΓΓΕΓΡΑΜΜΕΝΩΝ ΑΝΕΡΓΩΝ ΜΕ ΔΙΑΡΚΕΙΑ ΕΓΓΡΑΦΗΣ ΠΑΝΩ ΑΠO 12 ΜΗΝΕΣ ΚΑΤΑ ΤΕΛΕΥΤΑΙΟ ΕΠΑΓΓΕΛΜΑ </t>
  </si>
  <si>
    <t>Ετήσια Μεταβολή</t>
  </si>
  <si>
    <t>15 μέρες - 3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</si>
  <si>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</si>
  <si>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</si>
  <si>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</si>
  <si>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</si>
  <si>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</si>
  <si>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>BUL</t>
  </si>
  <si>
    <t>CYP</t>
  </si>
  <si>
    <t>CZC</t>
  </si>
  <si>
    <t>DEN</t>
  </si>
  <si>
    <t>FRA</t>
  </si>
  <si>
    <t>GBR</t>
  </si>
  <si>
    <t>GEO</t>
  </si>
  <si>
    <t>GER</t>
  </si>
  <si>
    <t>GRE</t>
  </si>
  <si>
    <t>HUG</t>
  </si>
  <si>
    <t>IRL</t>
  </si>
  <si>
    <t>LAT</t>
  </si>
  <si>
    <t>POL</t>
  </si>
  <si>
    <t>ROM</t>
  </si>
  <si>
    <t>RUS</t>
  </si>
  <si>
    <t>SLV</t>
  </si>
  <si>
    <t>SPA</t>
  </si>
  <si>
    <t>SWE</t>
  </si>
  <si>
    <t>ARM</t>
  </si>
  <si>
    <t>LIT</t>
  </si>
  <si>
    <t>NET</t>
  </si>
  <si>
    <t>ΦΕΒΡΟΥΑΡΙΟΣ</t>
  </si>
  <si>
    <t>Φεβ'20</t>
  </si>
  <si>
    <t>Φεβ.'20</t>
  </si>
  <si>
    <t>EST</t>
  </si>
  <si>
    <t>ΠΙΝΑΚΑΣ 25: ΔΙΑΡΚΕΙΑ ΑΝΕΡΓΙΑΣ ΚΑΤΑ ΕΠΑΡΧΙΑ ΤΟN ΜΑΡΤΙΟ ΤΟΥ 2020</t>
  </si>
  <si>
    <t>Μάρτιος 2020</t>
  </si>
  <si>
    <t>Φεβρουάριος 2020</t>
  </si>
  <si>
    <t>ΜΑΡΤΙΟΣ</t>
  </si>
  <si>
    <t>κάτω από 3 μήνες</t>
  </si>
  <si>
    <t>Μάρ.'20</t>
  </si>
  <si>
    <t xml:space="preserve">      ΠΑΝΩ ΑΠΟ 12 ΜΗΝΕΣ ΚΑΤΑ ΚΟΙΝΟΤΗΤΑ ΚΑΙ ΕΠΑΡΧΙΑ -ΜΑΡΤΙΟΣ 2020</t>
  </si>
  <si>
    <t>ΕΓΓΡΑΦΗΣ ΠΑΝΩ ΑΠΟ 12 ΜΗΝΕΣ ΚΑΤΑ ΧΩΡΑ ΠΡΟΕΛΕΥΣΗΣ -ΜΑΡΤΙΟΣ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</si>
</sst>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charset val="161"/>
    </font>
    <font>
      <b/>
      <sz val="11"/>
      <name val="Calibri"/>
      <family val="2"/>
      <charset val="161"/>
      <scheme val="minor"/>
    </font>
    <font>
      <sz val="9"/>
      <name val="Calibri"/>
      <family val="2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Arial"/>
      <family val="2"/>
    </font>
    <font>
      <sz val="10"/>
      <color theme="1"/>
      <name val="Calibri"/>
      <family val="2"/>
      <charset val="161"/>
      <scheme val="minor"/>
    </font>
    <font>
      <b/>
      <sz val="9"/>
      <name val="Calibri"/>
      <family val="2"/>
    </font>
    <font>
      <sz val="8"/>
      <color theme="1"/>
      <name val="Calibri"/>
      <family val="2"/>
      <scheme val="minor"/>
    </font>
    <font>
      <b/>
      <sz val="12"/>
      <name val="Arial Greek"/>
      <family val="2"/>
      <charset val="161"/>
    </font>
    <font>
      <sz val="9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2" fillId="0" borderId="0"/>
    <xf numFmtId="9" fontId="2" fillId="0" borderId="0" applyFont="0" applyFill="0" applyBorder="0" applyAlignment="0" applyProtection="0"/>
  </cellStyleXfs>
  <cellXfs count="234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3" fontId="24" fillId="0" borderId="0" xfId="0" applyNumberFormat="1" applyFont="1" applyFill="1" applyBorder="1"/>
    <xf numFmtId="9" fontId="22" fillId="0" borderId="0" xfId="2" applyNumberFormat="1" applyFont="1" applyFill="1" applyBorder="1"/>
    <xf numFmtId="3" fontId="22" fillId="0" borderId="0" xfId="0" applyNumberFormat="1" applyFont="1" applyFill="1" applyBorder="1"/>
    <xf numFmtId="0" fontId="11" fillId="0" borderId="0" xfId="0" applyFont="1" applyFill="1"/>
    <xf numFmtId="0" fontId="9" fillId="0" borderId="0" xfId="0" applyFont="1"/>
    <xf numFmtId="0" fontId="25" fillId="0" borderId="0" xfId="0" applyFont="1"/>
    <xf numFmtId="164" fontId="2" fillId="0" borderId="0" xfId="0" applyNumberFormat="1" applyFont="1"/>
    <xf numFmtId="164" fontId="9" fillId="0" borderId="0" xfId="0" applyNumberFormat="1" applyFont="1"/>
    <xf numFmtId="164" fontId="22" fillId="0" borderId="0" xfId="2" applyNumberFormat="1" applyFont="1" applyFill="1" applyBorder="1"/>
    <xf numFmtId="164" fontId="11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4" fontId="28" fillId="0" borderId="0" xfId="0" applyNumberFormat="1" applyFont="1"/>
    <xf numFmtId="0" fontId="27" fillId="0" borderId="0" xfId="0" applyFont="1" applyFill="1"/>
    <xf numFmtId="0" fontId="29" fillId="0" borderId="0" xfId="0" applyFont="1"/>
    <xf numFmtId="164" fontId="26" fillId="0" borderId="0" xfId="0" applyNumberFormat="1" applyFont="1"/>
    <xf numFmtId="0" fontId="14" fillId="0" borderId="0" xfId="0" applyFont="1"/>
    <xf numFmtId="0" fontId="32" fillId="0" borderId="0" xfId="0" applyFont="1"/>
    <xf numFmtId="0" fontId="0" fillId="0" borderId="0" xfId="0" applyAlignment="1">
      <alignment horizontal="left"/>
    </xf>
    <xf numFmtId="0" fontId="36" fillId="0" borderId="0" xfId="0" applyFont="1"/>
    <xf numFmtId="0" fontId="38" fillId="0" borderId="0" xfId="0" applyFont="1"/>
    <xf numFmtId="9" fontId="22" fillId="0" borderId="2" xfId="2" applyNumberFormat="1" applyFont="1" applyFill="1" applyBorder="1"/>
    <xf numFmtId="9" fontId="13" fillId="0" borderId="1" xfId="2" applyNumberFormat="1" applyFont="1" applyFill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9" fontId="22" fillId="0" borderId="1" xfId="2" applyNumberFormat="1" applyFont="1" applyFill="1" applyBorder="1"/>
    <xf numFmtId="3" fontId="22" fillId="0" borderId="1" xfId="0" applyNumberFormat="1" applyFont="1" applyFill="1" applyBorder="1"/>
    <xf numFmtId="0" fontId="24" fillId="0" borderId="1" xfId="0" applyNumberFormat="1" applyFont="1" applyBorder="1"/>
    <xf numFmtId="0" fontId="33" fillId="4" borderId="6" xfId="0" applyFont="1" applyFill="1" applyBorder="1"/>
    <xf numFmtId="9" fontId="13" fillId="0" borderId="2" xfId="2" applyNumberFormat="1" applyFont="1" applyFill="1" applyBorder="1"/>
    <xf numFmtId="0" fontId="17" fillId="0" borderId="1" xfId="0" applyFont="1" applyFill="1" applyBorder="1"/>
    <xf numFmtId="0" fontId="17" fillId="3" borderId="1" xfId="0" applyFont="1" applyFill="1" applyBorder="1"/>
    <xf numFmtId="0" fontId="17" fillId="0" borderId="7" xfId="0" applyFont="1" applyBorder="1"/>
    <xf numFmtId="0" fontId="21" fillId="0" borderId="8" xfId="0" applyFont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wrapText="1"/>
    </xf>
    <xf numFmtId="0" fontId="17" fillId="2" borderId="5" xfId="0" applyFont="1" applyFill="1" applyBorder="1"/>
    <xf numFmtId="0" fontId="17" fillId="2" borderId="3" xfId="0" applyFont="1" applyFill="1" applyBorder="1"/>
    <xf numFmtId="164" fontId="21" fillId="2" borderId="3" xfId="0" applyNumberFormat="1" applyFont="1" applyFill="1" applyBorder="1"/>
    <xf numFmtId="0" fontId="0" fillId="0" borderId="0" xfId="0" applyBorder="1"/>
    <xf numFmtId="0" fontId="30" fillId="0" borderId="1" xfId="0" applyFont="1" applyFill="1" applyBorder="1" applyAlignment="1">
      <alignment horizontal="center"/>
    </xf>
    <xf numFmtId="0" fontId="22" fillId="0" borderId="7" xfId="0" applyFont="1" applyBorder="1"/>
    <xf numFmtId="0" fontId="24" fillId="0" borderId="6" xfId="0" applyFont="1" applyBorder="1"/>
    <xf numFmtId="0" fontId="22" fillId="0" borderId="6" xfId="0" applyFont="1" applyBorder="1"/>
    <xf numFmtId="164" fontId="30" fillId="0" borderId="2" xfId="0" applyNumberFormat="1" applyFont="1" applyFill="1" applyBorder="1" applyAlignment="1">
      <alignment horizontal="center"/>
    </xf>
    <xf numFmtId="0" fontId="24" fillId="0" borderId="5" xfId="0" applyFont="1" applyBorder="1"/>
    <xf numFmtId="3" fontId="31" fillId="0" borderId="3" xfId="0" applyNumberFormat="1" applyFont="1" applyFill="1" applyBorder="1"/>
    <xf numFmtId="9" fontId="31" fillId="0" borderId="3" xfId="2" applyNumberFormat="1" applyFont="1" applyFill="1" applyBorder="1"/>
    <xf numFmtId="9" fontId="31" fillId="0" borderId="4" xfId="2" applyNumberFormat="1" applyFont="1" applyFill="1" applyBorder="1"/>
    <xf numFmtId="3" fontId="45" fillId="0" borderId="3" xfId="0" applyNumberFormat="1" applyFont="1" applyBorder="1"/>
    <xf numFmtId="9" fontId="45" fillId="0" borderId="3" xfId="0" applyNumberFormat="1" applyFont="1" applyBorder="1"/>
    <xf numFmtId="0" fontId="0" fillId="0" borderId="1" xfId="0" applyNumberFormat="1" applyBorder="1"/>
    <xf numFmtId="0" fontId="45" fillId="0" borderId="6" xfId="0" applyFont="1" applyBorder="1"/>
    <xf numFmtId="3" fontId="45" fillId="0" borderId="1" xfId="0" applyNumberFormat="1" applyFont="1" applyBorder="1"/>
    <xf numFmtId="9" fontId="45" fillId="0" borderId="1" xfId="0" applyNumberFormat="1" applyFont="1" applyBorder="1"/>
    <xf numFmtId="0" fontId="45" fillId="0" borderId="5" xfId="0" applyFont="1" applyBorder="1"/>
    <xf numFmtId="3" fontId="45" fillId="0" borderId="3" xfId="0" applyNumberFormat="1" applyFont="1" applyFill="1" applyBorder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47" fillId="0" borderId="0" xfId="0" applyFont="1"/>
    <xf numFmtId="0" fontId="49" fillId="0" borderId="0" xfId="0" applyFont="1"/>
    <xf numFmtId="164" fontId="49" fillId="0" borderId="0" xfId="0" applyNumberFormat="1" applyFont="1"/>
    <xf numFmtId="0" fontId="2" fillId="0" borderId="0" xfId="0" applyFont="1" applyFill="1"/>
    <xf numFmtId="0" fontId="31" fillId="0" borderId="0" xfId="0" applyFont="1"/>
    <xf numFmtId="164" fontId="31" fillId="0" borderId="0" xfId="0" applyNumberFormat="1" applyFont="1"/>
    <xf numFmtId="164" fontId="30" fillId="0" borderId="1" xfId="0" applyNumberFormat="1" applyFont="1" applyFill="1" applyBorder="1" applyAlignment="1">
      <alignment horizontal="center"/>
    </xf>
    <xf numFmtId="0" fontId="50" fillId="0" borderId="0" xfId="0" applyFont="1"/>
    <xf numFmtId="0" fontId="30" fillId="0" borderId="0" xfId="0" applyFont="1"/>
    <xf numFmtId="0" fontId="0" fillId="0" borderId="0" xfId="0" applyFont="1"/>
    <xf numFmtId="0" fontId="51" fillId="0" borderId="0" xfId="0" applyFont="1"/>
    <xf numFmtId="0" fontId="30" fillId="0" borderId="0" xfId="0" applyFont="1" applyBorder="1"/>
    <xf numFmtId="9" fontId="0" fillId="0" borderId="0" xfId="0" applyNumberFormat="1" applyFont="1" applyBorder="1"/>
    <xf numFmtId="0" fontId="11" fillId="5" borderId="0" xfId="0" applyFont="1" applyFill="1"/>
    <xf numFmtId="0" fontId="16" fillId="5" borderId="0" xfId="0" applyFont="1" applyFill="1"/>
    <xf numFmtId="0" fontId="9" fillId="5" borderId="0" xfId="0" applyFont="1" applyFill="1"/>
    <xf numFmtId="0" fontId="52" fillId="0" borderId="0" xfId="0" applyFont="1"/>
    <xf numFmtId="0" fontId="0" fillId="0" borderId="1" xfId="0" applyBorder="1"/>
    <xf numFmtId="0" fontId="15" fillId="0" borderId="1" xfId="0" applyFont="1" applyBorder="1" applyAlignment="1">
      <alignment wrapText="1"/>
    </xf>
    <xf numFmtId="164" fontId="15" fillId="3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/>
    <xf numFmtId="0" fontId="13" fillId="0" borderId="7" xfId="0" applyFont="1" applyFill="1" applyBorder="1"/>
    <xf numFmtId="0" fontId="17" fillId="0" borderId="8" xfId="0" applyFont="1" applyFill="1" applyBorder="1"/>
    <xf numFmtId="0" fontId="15" fillId="0" borderId="6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/>
    <xf numFmtId="0" fontId="17" fillId="0" borderId="3" xfId="0" applyFont="1" applyFill="1" applyBorder="1"/>
    <xf numFmtId="3" fontId="13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164" fontId="15" fillId="2" borderId="3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64" fontId="13" fillId="2" borderId="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55" fillId="0" borderId="0" xfId="0" applyFont="1" applyAlignment="1"/>
    <xf numFmtId="0" fontId="30" fillId="0" borderId="0" xfId="0" applyFont="1" applyAlignment="1"/>
    <xf numFmtId="164" fontId="22" fillId="0" borderId="2" xfId="2" applyNumberFormat="1" applyFont="1" applyFill="1" applyBorder="1"/>
    <xf numFmtId="3" fontId="57" fillId="0" borderId="1" xfId="0" applyNumberFormat="1" applyFont="1" applyFill="1" applyBorder="1"/>
    <xf numFmtId="9" fontId="46" fillId="0" borderId="2" xfId="2" applyNumberFormat="1" applyFont="1" applyFill="1" applyBorder="1"/>
    <xf numFmtId="0" fontId="48" fillId="0" borderId="0" xfId="0" applyFont="1" applyAlignment="1">
      <alignment horizontal="left"/>
    </xf>
    <xf numFmtId="0" fontId="58" fillId="0" borderId="1" xfId="0" applyNumberFormat="1" applyFont="1" applyBorder="1"/>
    <xf numFmtId="0" fontId="59" fillId="0" borderId="0" xfId="0" applyFont="1" applyBorder="1" applyAlignment="1">
      <alignment horizontal="left"/>
    </xf>
    <xf numFmtId="0" fontId="59" fillId="0" borderId="0" xfId="0" applyFont="1" applyBorder="1"/>
    <xf numFmtId="0" fontId="0" fillId="0" borderId="6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11" fillId="0" borderId="1" xfId="0" applyFont="1" applyBorder="1"/>
    <xf numFmtId="164" fontId="22" fillId="0" borderId="4" xfId="2" applyNumberFormat="1" applyFont="1" applyFill="1" applyBorder="1"/>
    <xf numFmtId="164" fontId="15" fillId="3" borderId="10" xfId="0" applyNumberFormat="1" applyFont="1" applyFill="1" applyBorder="1" applyAlignment="1">
      <alignment wrapText="1"/>
    </xf>
    <xf numFmtId="9" fontId="22" fillId="0" borderId="3" xfId="2" applyNumberFormat="1" applyFont="1" applyFill="1" applyBorder="1"/>
    <xf numFmtId="3" fontId="22" fillId="0" borderId="3" xfId="0" applyNumberFormat="1" applyFont="1" applyFill="1" applyBorder="1"/>
    <xf numFmtId="0" fontId="29" fillId="0" borderId="7" xfId="0" applyFont="1" applyBorder="1"/>
    <xf numFmtId="0" fontId="53" fillId="0" borderId="6" xfId="0" applyFont="1" applyBorder="1"/>
    <xf numFmtId="0" fontId="54" fillId="0" borderId="6" xfId="0" applyFont="1" applyBorder="1"/>
    <xf numFmtId="164" fontId="53" fillId="0" borderId="1" xfId="0" applyNumberFormat="1" applyFont="1" applyBorder="1" applyAlignment="1">
      <alignment horizontal="center"/>
    </xf>
    <xf numFmtId="164" fontId="53" fillId="0" borderId="2" xfId="0" applyNumberFormat="1" applyFont="1" applyBorder="1" applyAlignment="1">
      <alignment horizontal="center"/>
    </xf>
    <xf numFmtId="3" fontId="54" fillId="0" borderId="1" xfId="0" applyNumberFormat="1" applyFont="1" applyBorder="1"/>
    <xf numFmtId="164" fontId="54" fillId="0" borderId="2" xfId="0" applyNumberFormat="1" applyFont="1" applyBorder="1"/>
    <xf numFmtId="3" fontId="29" fillId="0" borderId="0" xfId="0" applyNumberFormat="1" applyFont="1"/>
    <xf numFmtId="9" fontId="0" fillId="0" borderId="0" xfId="0" applyNumberFormat="1"/>
    <xf numFmtId="3" fontId="54" fillId="6" borderId="1" xfId="0" applyNumberFormat="1" applyFont="1" applyFill="1" applyBorder="1"/>
    <xf numFmtId="3" fontId="0" fillId="0" borderId="0" xfId="0" applyNumberFormat="1"/>
    <xf numFmtId="0" fontId="53" fillId="0" borderId="5" xfId="0" applyFont="1" applyBorder="1"/>
    <xf numFmtId="3" fontId="53" fillId="0" borderId="3" xfId="0" applyNumberFormat="1" applyFont="1" applyBorder="1"/>
    <xf numFmtId="164" fontId="53" fillId="0" borderId="3" xfId="0" applyNumberFormat="1" applyFont="1" applyBorder="1"/>
    <xf numFmtId="3" fontId="54" fillId="5" borderId="3" xfId="0" applyNumberFormat="1" applyFont="1" applyFill="1" applyBorder="1"/>
    <xf numFmtId="164" fontId="53" fillId="0" borderId="4" xfId="0" applyNumberFormat="1" applyFont="1" applyBorder="1"/>
    <xf numFmtId="0" fontId="54" fillId="6" borderId="6" xfId="0" applyFont="1" applyFill="1" applyBorder="1"/>
    <xf numFmtId="164" fontId="54" fillId="6" borderId="2" xfId="0" applyNumberFormat="1" applyFont="1" applyFill="1" applyBorder="1"/>
    <xf numFmtId="0" fontId="54" fillId="5" borderId="6" xfId="0" applyFont="1" applyFill="1" applyBorder="1"/>
    <xf numFmtId="9" fontId="53" fillId="0" borderId="3" xfId="0" applyNumberFormat="1" applyFont="1" applyBorder="1"/>
    <xf numFmtId="9" fontId="54" fillId="0" borderId="1" xfId="0" applyNumberFormat="1" applyFont="1" applyBorder="1"/>
    <xf numFmtId="164" fontId="54" fillId="0" borderId="1" xfId="0" applyNumberFormat="1" applyFont="1" applyBorder="1"/>
    <xf numFmtId="9" fontId="54" fillId="6" borderId="1" xfId="0" applyNumberFormat="1" applyFont="1" applyFill="1" applyBorder="1"/>
    <xf numFmtId="164" fontId="54" fillId="6" borderId="1" xfId="0" applyNumberFormat="1" applyFont="1" applyFill="1" applyBorder="1"/>
    <xf numFmtId="9" fontId="54" fillId="5" borderId="1" xfId="0" applyNumberFormat="1" applyFont="1" applyFill="1" applyBorder="1"/>
    <xf numFmtId="3" fontId="17" fillId="0" borderId="3" xfId="0" applyNumberFormat="1" applyFont="1" applyFill="1" applyBorder="1"/>
    <xf numFmtId="9" fontId="17" fillId="0" borderId="3" xfId="2" applyNumberFormat="1" applyFont="1" applyFill="1" applyBorder="1"/>
    <xf numFmtId="9" fontId="17" fillId="0" borderId="4" xfId="2" applyNumberFormat="1" applyFont="1" applyFill="1" applyBorder="1"/>
    <xf numFmtId="0" fontId="26" fillId="0" borderId="1" xfId="0" applyFont="1" applyBorder="1"/>
    <xf numFmtId="0" fontId="29" fillId="0" borderId="1" xfId="0" applyFont="1" applyBorder="1"/>
    <xf numFmtId="0" fontId="26" fillId="0" borderId="7" xfId="0" applyFont="1" applyBorder="1"/>
    <xf numFmtId="0" fontId="28" fillId="0" borderId="8" xfId="0" applyFont="1" applyBorder="1"/>
    <xf numFmtId="0" fontId="27" fillId="0" borderId="8" xfId="0" applyFont="1" applyBorder="1"/>
    <xf numFmtId="164" fontId="28" fillId="0" borderId="9" xfId="0" applyNumberFormat="1" applyFont="1" applyBorder="1"/>
    <xf numFmtId="0" fontId="26" fillId="0" borderId="6" xfId="0" applyFont="1" applyBorder="1"/>
    <xf numFmtId="164" fontId="26" fillId="0" borderId="2" xfId="0" applyNumberFormat="1" applyFont="1" applyBorder="1"/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/>
    </xf>
    <xf numFmtId="0" fontId="34" fillId="7" borderId="5" xfId="0" applyFont="1" applyFill="1" applyBorder="1"/>
    <xf numFmtId="0" fontId="13" fillId="8" borderId="3" xfId="0" applyNumberFormat="1" applyFont="1" applyFill="1" applyBorder="1"/>
    <xf numFmtId="9" fontId="31" fillId="7" borderId="3" xfId="2" applyNumberFormat="1" applyFont="1" applyFill="1" applyBorder="1"/>
    <xf numFmtId="0" fontId="60" fillId="0" borderId="1" xfId="0" applyNumberFormat="1" applyFont="1" applyBorder="1"/>
    <xf numFmtId="3" fontId="21" fillId="0" borderId="1" xfId="0" applyNumberFormat="1" applyFont="1" applyFill="1" applyBorder="1"/>
    <xf numFmtId="9" fontId="21" fillId="0" borderId="1" xfId="2" applyNumberFormat="1" applyFont="1" applyFill="1" applyBorder="1"/>
    <xf numFmtId="0" fontId="18" fillId="0" borderId="1" xfId="0" applyFont="1" applyBorder="1"/>
    <xf numFmtId="0" fontId="53" fillId="0" borderId="1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8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8" xfId="0" applyFont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53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7" fillId="0" borderId="8" xfId="0" applyFont="1" applyFill="1" applyBorder="1" applyAlignment="1"/>
    <xf numFmtId="0" fontId="17" fillId="0" borderId="8" xfId="0" applyFont="1" applyFill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3" fontId="54" fillId="5" borderId="1" xfId="0" applyNumberFormat="1" applyFont="1" applyFill="1" applyBorder="1"/>
    <xf numFmtId="164" fontId="54" fillId="5" borderId="1" xfId="0" applyNumberFormat="1" applyFont="1" applyFill="1" applyBorder="1"/>
    <xf numFmtId="0" fontId="56" fillId="5" borderId="1" xfId="0" applyFont="1" applyFill="1" applyBorder="1"/>
    <xf numFmtId="164" fontId="54" fillId="5" borderId="2" xfId="0" applyNumberFormat="1" applyFont="1" applyFill="1" applyBorder="1"/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5" fillId="0" borderId="2" xfId="0" applyNumberFormat="1" applyFont="1" applyBorder="1"/>
    <xf numFmtId="9" fontId="45" fillId="0" borderId="4" xfId="0" applyNumberFormat="1" applyFont="1" applyBorder="1"/>
    <xf numFmtId="0" fontId="56" fillId="0" borderId="1" xfId="0" applyFont="1" applyBorder="1"/>
    <xf numFmtId="1" fontId="56" fillId="0" borderId="3" xfId="0" applyNumberFormat="1" applyFont="1" applyBorder="1"/>
    <xf numFmtId="3" fontId="54" fillId="0" borderId="1" xfId="0" applyNumberFormat="1" applyFont="1" applyFill="1" applyBorder="1"/>
    <xf numFmtId="0" fontId="54" fillId="6" borderId="6" xfId="0" applyFont="1" applyFill="1" applyBorder="1" applyAlignment="1">
      <alignment horizontal="left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2"/>
  <sheetViews>
    <sheetView topLeftCell="A28" zoomScale="97" zoomScaleNormal="97" workbookViewId="0">
      <selection activeCell="H45" sqref="H45"/>
    </sheetView>
  </sheetViews>
  <sheetFormatPr defaultRowHeight="14.4"/>
  <cols>
    <col min="1" max="1" width="3.33203125" style="8" customWidth="1"/>
    <col min="2" max="2" width="23.5546875" style="8" customWidth="1"/>
    <col min="3" max="3" width="8.5546875" style="8" customWidth="1"/>
    <col min="4" max="4" width="8.6640625" style="8" customWidth="1"/>
    <col min="5" max="5" width="9.33203125" style="8" customWidth="1"/>
    <col min="6" max="6" width="8.44140625" style="8" customWidth="1"/>
    <col min="7" max="7" width="8.88671875" style="8" customWidth="1"/>
    <col min="8" max="8" width="9.109375" style="32"/>
    <col min="9" max="9" width="6.88671875" style="8" customWidth="1"/>
    <col min="10" max="10" width="8.5546875" style="8" customWidth="1"/>
    <col min="11" max="11" width="8.88671875" style="8" customWidth="1"/>
    <col min="12" max="12" width="8.44140625" style="8" customWidth="1"/>
    <col min="13" max="13" width="6.6640625" style="8" customWidth="1"/>
    <col min="14" max="14" width="6.88671875" style="8" customWidth="1"/>
    <col min="15" max="15" width="5.5546875" style="8" bestFit="1" customWidth="1"/>
    <col min="16" max="16" width="6.6640625" style="8" customWidth="1"/>
    <col min="17" max="17" width="4.109375" style="8" customWidth="1"/>
    <col min="18" max="18" width="6.88671875" style="8" customWidth="1"/>
    <col min="19" max="19" width="4.44140625" style="8" customWidth="1"/>
    <col min="20" max="20" width="5.88671875" style="8" customWidth="1"/>
  </cols>
  <sheetData>
    <row r="2" spans="1:18">
      <c r="A2" s="193" t="s">
        <v>96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1:18">
      <c r="A3" s="83"/>
      <c r="B3" s="83"/>
      <c r="C3" s="83"/>
      <c r="D3" s="83"/>
      <c r="E3" s="83"/>
      <c r="F3" s="83"/>
      <c r="G3" s="83"/>
      <c r="H3" s="84"/>
      <c r="I3" s="83"/>
      <c r="J3" s="83"/>
      <c r="K3" s="83"/>
      <c r="L3" s="83"/>
      <c r="M3" s="83"/>
      <c r="N3" s="83"/>
      <c r="O3" s="83"/>
      <c r="P3" s="83"/>
      <c r="Q3" s="83"/>
    </row>
    <row r="4" spans="1:18" s="19" customFormat="1" ht="9.75" customHeight="1">
      <c r="H4" s="29"/>
    </row>
    <row r="5" spans="1:18">
      <c r="A5" s="19"/>
      <c r="B5" s="93" t="s">
        <v>137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8" ht="15" thickBot="1">
      <c r="A6" s="19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8">
      <c r="A7" s="19"/>
      <c r="B7" s="227" t="s">
        <v>65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5"/>
      <c r="O7" s="96"/>
      <c r="P7" s="95"/>
      <c r="Q7" s="94"/>
      <c r="R7" s="95" t="s">
        <v>78</v>
      </c>
    </row>
    <row r="8" spans="1:18">
      <c r="A8" s="19"/>
      <c r="B8" s="78" t="s">
        <v>76</v>
      </c>
      <c r="C8" s="196" t="s">
        <v>14</v>
      </c>
      <c r="D8" s="196"/>
      <c r="E8" s="196" t="s">
        <v>79</v>
      </c>
      <c r="F8" s="196"/>
      <c r="G8" s="196" t="s">
        <v>16</v>
      </c>
      <c r="H8" s="196"/>
      <c r="I8" s="196" t="s">
        <v>50</v>
      </c>
      <c r="J8" s="196"/>
      <c r="K8" s="196" t="s">
        <v>17</v>
      </c>
      <c r="L8" s="196"/>
      <c r="M8" s="196" t="s">
        <v>18</v>
      </c>
      <c r="N8" s="197"/>
      <c r="O8" s="96"/>
      <c r="P8" s="94"/>
      <c r="Q8" s="94"/>
    </row>
    <row r="9" spans="1:18">
      <c r="A9" s="19"/>
      <c r="B9" s="78"/>
      <c r="C9" s="189" t="s">
        <v>67</v>
      </c>
      <c r="D9" s="189" t="s">
        <v>23</v>
      </c>
      <c r="E9" s="189" t="s">
        <v>67</v>
      </c>
      <c r="F9" s="189" t="s">
        <v>23</v>
      </c>
      <c r="G9" s="189" t="s">
        <v>67</v>
      </c>
      <c r="H9" s="189" t="s">
        <v>23</v>
      </c>
      <c r="I9" s="189" t="s">
        <v>67</v>
      </c>
      <c r="J9" s="189" t="s">
        <v>23</v>
      </c>
      <c r="K9" s="189" t="s">
        <v>67</v>
      </c>
      <c r="L9" s="189" t="s">
        <v>23</v>
      </c>
      <c r="M9" s="189" t="s">
        <v>67</v>
      </c>
      <c r="N9" s="190" t="s">
        <v>23</v>
      </c>
      <c r="O9" s="96"/>
      <c r="P9" s="94"/>
      <c r="Q9" s="94"/>
    </row>
    <row r="10" spans="1:18">
      <c r="A10" s="19"/>
      <c r="B10" s="78" t="s">
        <v>77</v>
      </c>
      <c r="C10" s="79">
        <f>E10+I10+G10+K10+M10</f>
        <v>1218</v>
      </c>
      <c r="D10" s="80">
        <f>C10/$C$15</f>
        <v>4.6218646833377605E-2</v>
      </c>
      <c r="E10" s="102">
        <v>484</v>
      </c>
      <c r="F10" s="80">
        <f>E10/$E$15</f>
        <v>7.5436408977556116E-2</v>
      </c>
      <c r="G10" s="102">
        <v>62</v>
      </c>
      <c r="H10" s="80">
        <f>G10/$G$15</f>
        <v>1.0061668289516391E-2</v>
      </c>
      <c r="I10" s="102">
        <v>188</v>
      </c>
      <c r="J10" s="80">
        <f>I10/$I$15</f>
        <v>4.1528606140932185E-2</v>
      </c>
      <c r="K10" s="102">
        <v>329</v>
      </c>
      <c r="L10" s="80">
        <f>K10/$K$15</f>
        <v>6.1038961038961038E-2</v>
      </c>
      <c r="M10" s="102">
        <v>155</v>
      </c>
      <c r="N10" s="228">
        <f>M10/$M$15</f>
        <v>4.0176257128045623E-2</v>
      </c>
      <c r="O10" s="97"/>
      <c r="P10" s="94"/>
      <c r="Q10" s="94"/>
    </row>
    <row r="11" spans="1:18">
      <c r="A11" s="19"/>
      <c r="B11" s="78" t="s">
        <v>80</v>
      </c>
      <c r="C11" s="79">
        <f>E11+I11+G11+K11+M11</f>
        <v>6541</v>
      </c>
      <c r="D11" s="80">
        <f>C11/$C$15</f>
        <v>0.24820703525215346</v>
      </c>
      <c r="E11" s="102">
        <v>1858</v>
      </c>
      <c r="F11" s="80">
        <f t="shared" ref="F11:F15" si="0">E11/$E$15</f>
        <v>0.28958852867830426</v>
      </c>
      <c r="G11" s="102">
        <v>782</v>
      </c>
      <c r="H11" s="80">
        <f t="shared" ref="H11:H15" si="1">G11/$G$15</f>
        <v>0.12690684842583577</v>
      </c>
      <c r="I11" s="102">
        <v>1245</v>
      </c>
      <c r="J11" s="80">
        <f t="shared" ref="J11:J15" si="2">I11/$I$15</f>
        <v>0.27501656726308815</v>
      </c>
      <c r="K11" s="102">
        <v>1741</v>
      </c>
      <c r="L11" s="80">
        <f t="shared" ref="L11:L15" si="3">K11/$K$15</f>
        <v>0.32300556586270873</v>
      </c>
      <c r="M11" s="102">
        <v>915</v>
      </c>
      <c r="N11" s="228">
        <f t="shared" ref="N11:N15" si="4">M11/$M$15</f>
        <v>0.23716951788491447</v>
      </c>
      <c r="O11" s="97"/>
      <c r="P11" s="94"/>
      <c r="Q11" s="94"/>
    </row>
    <row r="12" spans="1:18">
      <c r="A12" s="19"/>
      <c r="B12" s="78" t="s">
        <v>81</v>
      </c>
      <c r="C12" s="79">
        <f>E12+I12+G12+K12+M12</f>
        <v>11700</v>
      </c>
      <c r="D12" s="80">
        <f>C12/$C$15</f>
        <v>0.44397222327628733</v>
      </c>
      <c r="E12" s="102">
        <v>1272</v>
      </c>
      <c r="F12" s="80">
        <f t="shared" si="0"/>
        <v>0.19825436408977556</v>
      </c>
      <c r="G12" s="102">
        <v>5117</v>
      </c>
      <c r="H12" s="80">
        <f t="shared" si="1"/>
        <v>0.83041220382992531</v>
      </c>
      <c r="I12" s="102">
        <v>2075</v>
      </c>
      <c r="J12" s="80">
        <f t="shared" si="2"/>
        <v>0.45836094543848022</v>
      </c>
      <c r="K12" s="102">
        <v>1245</v>
      </c>
      <c r="L12" s="80">
        <f t="shared" si="3"/>
        <v>0.23098330241187384</v>
      </c>
      <c r="M12" s="102">
        <v>1991</v>
      </c>
      <c r="N12" s="228">
        <f t="shared" si="4"/>
        <v>0.51607050285121825</v>
      </c>
      <c r="O12" s="97"/>
      <c r="P12" s="94"/>
      <c r="Q12" s="94"/>
    </row>
    <row r="13" spans="1:18">
      <c r="A13" s="19"/>
      <c r="B13" s="78" t="s">
        <v>82</v>
      </c>
      <c r="C13" s="79">
        <f>E13+I13+G13+K13+M13</f>
        <v>3471</v>
      </c>
      <c r="D13" s="80">
        <f>C13/$C$15</f>
        <v>0.13171175957196524</v>
      </c>
      <c r="E13" s="102">
        <v>1260</v>
      </c>
      <c r="F13" s="80">
        <f t="shared" si="0"/>
        <v>0.19638403990024939</v>
      </c>
      <c r="G13" s="102">
        <v>151</v>
      </c>
      <c r="H13" s="80">
        <f t="shared" si="1"/>
        <v>2.4505030834144757E-2</v>
      </c>
      <c r="I13" s="102">
        <v>587</v>
      </c>
      <c r="J13" s="80">
        <f t="shared" si="2"/>
        <v>0.1296664457698255</v>
      </c>
      <c r="K13" s="102">
        <v>1075</v>
      </c>
      <c r="L13" s="80">
        <f t="shared" si="3"/>
        <v>0.19944341372912802</v>
      </c>
      <c r="M13" s="102">
        <v>398</v>
      </c>
      <c r="N13" s="228">
        <f t="shared" si="4"/>
        <v>0.10316226023846553</v>
      </c>
      <c r="O13" s="97"/>
      <c r="P13" s="94"/>
      <c r="Q13" s="94"/>
    </row>
    <row r="14" spans="1:18">
      <c r="A14" s="19"/>
      <c r="B14" s="78" t="s">
        <v>83</v>
      </c>
      <c r="C14" s="79">
        <f>E14+I14+G14+K14+M14</f>
        <v>3423</v>
      </c>
      <c r="D14" s="80">
        <f>C14/$C$15</f>
        <v>0.12989033506621636</v>
      </c>
      <c r="E14" s="102">
        <v>1542</v>
      </c>
      <c r="F14" s="80">
        <f t="shared" si="0"/>
        <v>0.24033665835411472</v>
      </c>
      <c r="G14" s="102">
        <v>50</v>
      </c>
      <c r="H14" s="80">
        <f t="shared" si="1"/>
        <v>8.1142486205777343E-3</v>
      </c>
      <c r="I14" s="102">
        <v>432</v>
      </c>
      <c r="J14" s="80">
        <f t="shared" si="2"/>
        <v>9.5427435387673953E-2</v>
      </c>
      <c r="K14" s="102">
        <v>1000</v>
      </c>
      <c r="L14" s="80">
        <f t="shared" si="3"/>
        <v>0.18552875695732837</v>
      </c>
      <c r="M14" s="102">
        <v>399</v>
      </c>
      <c r="N14" s="228">
        <f t="shared" si="4"/>
        <v>0.10342146189735614</v>
      </c>
      <c r="O14" s="97"/>
      <c r="P14" s="94"/>
      <c r="Q14" s="94"/>
    </row>
    <row r="15" spans="1:18" ht="15" thickBot="1">
      <c r="A15" s="19"/>
      <c r="B15" s="81" t="s">
        <v>19</v>
      </c>
      <c r="C15" s="82">
        <f>SUM(C10:C14)</f>
        <v>26353</v>
      </c>
      <c r="D15" s="76">
        <f>C15/$C$15</f>
        <v>1</v>
      </c>
      <c r="E15" s="75">
        <f>SUM(E10:E14)</f>
        <v>6416</v>
      </c>
      <c r="F15" s="76">
        <f t="shared" si="0"/>
        <v>1</v>
      </c>
      <c r="G15" s="75">
        <f>SUM(G10:G14)</f>
        <v>6162</v>
      </c>
      <c r="H15" s="76">
        <f t="shared" si="1"/>
        <v>1</v>
      </c>
      <c r="I15" s="75">
        <f>SUM(I10:I14)</f>
        <v>4527</v>
      </c>
      <c r="J15" s="76">
        <f t="shared" si="2"/>
        <v>1</v>
      </c>
      <c r="K15" s="75">
        <f>SUM(K10:K14)</f>
        <v>5390</v>
      </c>
      <c r="L15" s="76">
        <f t="shared" si="3"/>
        <v>1</v>
      </c>
      <c r="M15" s="75">
        <f>SUM(M10:M14)</f>
        <v>3858</v>
      </c>
      <c r="N15" s="229">
        <f t="shared" si="4"/>
        <v>1</v>
      </c>
      <c r="O15" s="94"/>
      <c r="P15" s="94"/>
      <c r="Q15" s="94"/>
    </row>
    <row r="16" spans="1:18" s="21" customFormat="1">
      <c r="A16" s="20"/>
      <c r="B16" s="22"/>
      <c r="C16" s="23"/>
      <c r="D16" s="24"/>
      <c r="E16" s="23"/>
      <c r="F16" s="24"/>
      <c r="G16" s="25"/>
      <c r="H16" s="31"/>
      <c r="I16" s="20"/>
      <c r="J16" s="19"/>
      <c r="K16" s="19"/>
      <c r="L16" s="19"/>
      <c r="M16" s="19"/>
      <c r="N16" s="19"/>
      <c r="O16" s="19"/>
      <c r="P16" s="19"/>
      <c r="Q16" s="19"/>
    </row>
    <row r="17" spans="1:33" ht="15" thickBot="1">
      <c r="A17"/>
      <c r="B17" s="126" t="s">
        <v>99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38"/>
      <c r="N17" s="19"/>
      <c r="O17" s="19"/>
      <c r="P17" s="19"/>
      <c r="Q17" s="19"/>
      <c r="R17" s="8" t="s">
        <v>84</v>
      </c>
    </row>
    <row r="18" spans="1:33">
      <c r="A18" s="38"/>
      <c r="B18" s="141"/>
      <c r="C18" s="199" t="s">
        <v>133</v>
      </c>
      <c r="D18" s="199"/>
      <c r="E18" s="199" t="s">
        <v>140</v>
      </c>
      <c r="F18" s="199"/>
      <c r="G18" s="199"/>
      <c r="H18" s="199"/>
      <c r="I18" s="199"/>
      <c r="J18" s="199"/>
      <c r="K18" s="199"/>
      <c r="L18" s="220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3">
      <c r="A19" s="38"/>
      <c r="B19" s="142" t="s">
        <v>76</v>
      </c>
      <c r="C19" s="200">
        <v>2020</v>
      </c>
      <c r="D19" s="200"/>
      <c r="E19" s="200">
        <v>2019</v>
      </c>
      <c r="F19" s="200"/>
      <c r="G19" s="200">
        <v>2020</v>
      </c>
      <c r="H19" s="200"/>
      <c r="I19" s="200" t="s">
        <v>105</v>
      </c>
      <c r="J19" s="200"/>
      <c r="K19" s="200" t="s">
        <v>52</v>
      </c>
      <c r="L19" s="201"/>
      <c r="M19" s="38"/>
      <c r="N19" s="38"/>
      <c r="O19" s="198"/>
      <c r="P19" s="198"/>
      <c r="Q19"/>
      <c r="R19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</row>
    <row r="20" spans="1:33" ht="15.6">
      <c r="A20" s="38"/>
      <c r="B20" s="143"/>
      <c r="C20" s="188" t="s">
        <v>67</v>
      </c>
      <c r="D20" s="144" t="s">
        <v>23</v>
      </c>
      <c r="E20" s="188" t="s">
        <v>67</v>
      </c>
      <c r="F20" s="144" t="s">
        <v>23</v>
      </c>
      <c r="G20" s="188" t="s">
        <v>67</v>
      </c>
      <c r="H20" s="144" t="s">
        <v>23</v>
      </c>
      <c r="I20" s="188" t="s">
        <v>67</v>
      </c>
      <c r="J20" s="144" t="s">
        <v>23</v>
      </c>
      <c r="K20" s="188" t="s">
        <v>67</v>
      </c>
      <c r="L20" s="145" t="s">
        <v>23</v>
      </c>
      <c r="M20" s="38"/>
      <c r="N20"/>
      <c r="O20" s="132"/>
      <c r="P20"/>
      <c r="Q20"/>
      <c r="R2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</row>
    <row r="21" spans="1:33" ht="15.6">
      <c r="A21" s="38"/>
      <c r="B21" s="143" t="s">
        <v>77</v>
      </c>
      <c r="C21" s="146">
        <v>1167</v>
      </c>
      <c r="D21" s="161">
        <f>C21/C28</f>
        <v>4.5550351288056207E-2</v>
      </c>
      <c r="E21" s="146">
        <v>1101</v>
      </c>
      <c r="F21" s="161">
        <f>E21/E28</f>
        <v>4.1534631054775915E-2</v>
      </c>
      <c r="G21" s="146">
        <v>1218</v>
      </c>
      <c r="H21" s="161">
        <f>G21/G28</f>
        <v>4.6218646833377605E-2</v>
      </c>
      <c r="I21" s="146">
        <f t="shared" ref="I21:I26" si="5">G21-E21</f>
        <v>117</v>
      </c>
      <c r="J21" s="162">
        <f t="shared" ref="J21:J27" si="6">I21/E21</f>
        <v>0.10626702997275204</v>
      </c>
      <c r="K21" s="146">
        <f>G21-C21</f>
        <v>51</v>
      </c>
      <c r="L21" s="147">
        <f t="shared" ref="L21:L27" si="7">K21/G21</f>
        <v>4.1871921182266007E-2</v>
      </c>
      <c r="M21" s="38"/>
      <c r="N21"/>
      <c r="O21" s="133"/>
      <c r="P21"/>
      <c r="Q21"/>
      <c r="R21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</row>
    <row r="22" spans="1:33" ht="15.6">
      <c r="A22" s="38"/>
      <c r="B22" s="143" t="s">
        <v>106</v>
      </c>
      <c r="C22" s="232">
        <v>7484</v>
      </c>
      <c r="D22" s="161">
        <f>C22/C28</f>
        <v>0.29211553473848556</v>
      </c>
      <c r="E22" s="232">
        <v>6499</v>
      </c>
      <c r="F22" s="161">
        <f>E22/E28</f>
        <v>0.24517126905085257</v>
      </c>
      <c r="G22" s="232">
        <v>6541</v>
      </c>
      <c r="H22" s="161">
        <f>G22/G28</f>
        <v>0.24820703525215346</v>
      </c>
      <c r="I22" s="146">
        <f t="shared" si="5"/>
        <v>42</v>
      </c>
      <c r="J22" s="162">
        <f t="shared" si="6"/>
        <v>6.4625326973380519E-3</v>
      </c>
      <c r="K22" s="146">
        <f t="shared" ref="K22:K28" si="8">G22-C22</f>
        <v>-943</v>
      </c>
      <c r="L22" s="147">
        <f t="shared" si="7"/>
        <v>-0.14416755847729704</v>
      </c>
      <c r="M22" s="38"/>
      <c r="N22"/>
      <c r="O22" s="133"/>
      <c r="P22"/>
      <c r="Q22"/>
      <c r="R22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</row>
    <row r="23" spans="1:33" ht="15.6">
      <c r="A23" s="38"/>
      <c r="B23" s="233" t="s">
        <v>141</v>
      </c>
      <c r="C23" s="150">
        <f t="shared" ref="C23" si="9">SUM(C21:C22)</f>
        <v>8651</v>
      </c>
      <c r="D23" s="163">
        <f>C23/C28</f>
        <v>0.33766588602654174</v>
      </c>
      <c r="E23" s="150">
        <f t="shared" ref="E23" si="10">SUM(E21:E22)</f>
        <v>7600</v>
      </c>
      <c r="F23" s="163">
        <f>E23/E28</f>
        <v>0.28670590010562846</v>
      </c>
      <c r="G23" s="150">
        <f t="shared" ref="G23" si="11">SUM(G21:G22)</f>
        <v>7759</v>
      </c>
      <c r="H23" s="163">
        <f>G23/G28</f>
        <v>0.29442568208553105</v>
      </c>
      <c r="I23" s="150">
        <f t="shared" si="5"/>
        <v>159</v>
      </c>
      <c r="J23" s="164">
        <f t="shared" si="6"/>
        <v>2.0921052631578948E-2</v>
      </c>
      <c r="K23" s="150">
        <f t="shared" si="8"/>
        <v>-892</v>
      </c>
      <c r="L23" s="158">
        <f t="shared" si="7"/>
        <v>-0.11496326846243073</v>
      </c>
      <c r="M23" s="38"/>
      <c r="N23"/>
      <c r="O23" s="133"/>
      <c r="P23"/>
      <c r="Q23"/>
      <c r="R2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</row>
    <row r="24" spans="1:33" ht="15.6">
      <c r="A24" s="38"/>
      <c r="B24" s="143" t="s">
        <v>107</v>
      </c>
      <c r="C24" s="232">
        <v>10836</v>
      </c>
      <c r="D24" s="161">
        <f>C24/C28</f>
        <v>0.42295081967213116</v>
      </c>
      <c r="E24" s="232">
        <v>10523</v>
      </c>
      <c r="F24" s="161">
        <f>E24/E28</f>
        <v>0.39697449826467479</v>
      </c>
      <c r="G24" s="232">
        <v>11700</v>
      </c>
      <c r="H24" s="161">
        <f>G24/G28</f>
        <v>0.44397222327628733</v>
      </c>
      <c r="I24" s="146">
        <f t="shared" si="5"/>
        <v>1177</v>
      </c>
      <c r="J24" s="162">
        <f t="shared" si="6"/>
        <v>0.11185023282333935</v>
      </c>
      <c r="K24" s="146">
        <f t="shared" si="8"/>
        <v>864</v>
      </c>
      <c r="L24" s="147">
        <f t="shared" si="7"/>
        <v>7.3846153846153853E-2</v>
      </c>
      <c r="M24" s="38"/>
      <c r="N24"/>
      <c r="O24" s="132"/>
      <c r="P24"/>
      <c r="Q24" s="148"/>
      <c r="R2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</row>
    <row r="25" spans="1:33" ht="15.6">
      <c r="A25" s="38"/>
      <c r="B25" s="143" t="s">
        <v>108</v>
      </c>
      <c r="C25" s="232">
        <v>2764</v>
      </c>
      <c r="D25" s="161">
        <f>C25/C28</f>
        <v>0.10788446526151445</v>
      </c>
      <c r="E25" s="232">
        <v>3433</v>
      </c>
      <c r="F25" s="161">
        <f>E25/E28</f>
        <v>0.12950807303455561</v>
      </c>
      <c r="G25" s="232">
        <v>3471</v>
      </c>
      <c r="H25" s="161">
        <f>G25/G28</f>
        <v>0.13171175957196524</v>
      </c>
      <c r="I25" s="146">
        <f t="shared" si="5"/>
        <v>38</v>
      </c>
      <c r="J25" s="162">
        <f t="shared" si="6"/>
        <v>1.1069035828721235E-2</v>
      </c>
      <c r="K25" s="146">
        <f t="shared" si="8"/>
        <v>707</v>
      </c>
      <c r="L25" s="147">
        <f t="shared" si="7"/>
        <v>0.20368769806972054</v>
      </c>
      <c r="M25" s="38"/>
      <c r="N25"/>
      <c r="O25" s="132"/>
      <c r="P25"/>
      <c r="Q25" s="148"/>
      <c r="R2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149"/>
    </row>
    <row r="26" spans="1:33" ht="15.6">
      <c r="A26" s="38"/>
      <c r="B26" s="157" t="s">
        <v>109</v>
      </c>
      <c r="C26" s="150">
        <v>3369</v>
      </c>
      <c r="D26" s="163">
        <f>C26/C28</f>
        <v>0.13149882903981264</v>
      </c>
      <c r="E26" s="150">
        <v>4952</v>
      </c>
      <c r="F26" s="163">
        <f>E26/E28</f>
        <v>0.18681152859514108</v>
      </c>
      <c r="G26" s="150">
        <v>3423</v>
      </c>
      <c r="H26" s="163">
        <f>G26/G28</f>
        <v>0.12989033506621636</v>
      </c>
      <c r="I26" s="150">
        <f t="shared" si="5"/>
        <v>-1529</v>
      </c>
      <c r="J26" s="164">
        <f t="shared" si="6"/>
        <v>-0.30876413570274636</v>
      </c>
      <c r="K26" s="150">
        <f t="shared" si="8"/>
        <v>54</v>
      </c>
      <c r="L26" s="158">
        <f t="shared" si="7"/>
        <v>1.5775635407537247E-2</v>
      </c>
      <c r="M26" s="148"/>
      <c r="N26"/>
      <c r="O26" s="132"/>
      <c r="P26"/>
      <c r="Q26" s="148"/>
      <c r="R26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51"/>
    </row>
    <row r="27" spans="1:33">
      <c r="A27" s="38"/>
      <c r="B27" s="159" t="s">
        <v>110</v>
      </c>
      <c r="C27" s="230">
        <f t="shared" ref="C27" si="12">C25+C26</f>
        <v>6133</v>
      </c>
      <c r="D27" s="165">
        <f>C27/C28</f>
        <v>0.2393832943013271</v>
      </c>
      <c r="E27" s="230">
        <f t="shared" ref="E27" si="13">E25+E26</f>
        <v>8385</v>
      </c>
      <c r="F27" s="165">
        <f>E27/E28</f>
        <v>0.31631960162969669</v>
      </c>
      <c r="G27" s="230">
        <f t="shared" ref="G27" si="14">G25+G26</f>
        <v>6894</v>
      </c>
      <c r="H27" s="165">
        <f>G27/G28</f>
        <v>0.26160209463818163</v>
      </c>
      <c r="I27" s="221">
        <f>SUM(I25,I26)</f>
        <v>-1491</v>
      </c>
      <c r="J27" s="222">
        <f t="shared" si="6"/>
        <v>-0.17781753130590339</v>
      </c>
      <c r="K27" s="223">
        <f t="shared" ref="K27" si="15">K25+K26</f>
        <v>761</v>
      </c>
      <c r="L27" s="224">
        <f t="shared" si="7"/>
        <v>0.11038584276182187</v>
      </c>
      <c r="M27" s="148"/>
      <c r="N27" s="148"/>
      <c r="O27"/>
      <c r="P27"/>
      <c r="Q27"/>
      <c r="R27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51"/>
    </row>
    <row r="28" spans="1:33" ht="15" thickBot="1">
      <c r="A28" s="38"/>
      <c r="B28" s="152" t="s">
        <v>111</v>
      </c>
      <c r="C28" s="231">
        <f t="shared" ref="C28" si="16">C21+C22+C24+C25+C26</f>
        <v>25620</v>
      </c>
      <c r="D28" s="160">
        <f>C28/C28</f>
        <v>1</v>
      </c>
      <c r="E28" s="231">
        <f t="shared" ref="E28" si="17">E21+E22+E24+E25+E26</f>
        <v>26508</v>
      </c>
      <c r="F28" s="160">
        <f>E28/E28</f>
        <v>1</v>
      </c>
      <c r="G28" s="231">
        <f>G21+G22+G24+G25+G26</f>
        <v>26353</v>
      </c>
      <c r="H28" s="160">
        <v>1</v>
      </c>
      <c r="I28" s="153">
        <f>SUM(I21,I22,I24,I27)</f>
        <v>-155</v>
      </c>
      <c r="J28" s="154">
        <f>I28/E28</f>
        <v>-5.8472913837332129E-3</v>
      </c>
      <c r="K28" s="155">
        <f t="shared" si="8"/>
        <v>733</v>
      </c>
      <c r="L28" s="156">
        <f>K28/G28</f>
        <v>2.7814670056540054E-2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1:33" ht="10.8" customHeight="1">
      <c r="A29"/>
      <c r="B29" s="126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38"/>
      <c r="N29" s="19"/>
      <c r="O29" s="19"/>
      <c r="P29" s="19"/>
      <c r="Q29" s="19"/>
    </row>
    <row r="30" spans="1:33">
      <c r="A30"/>
      <c r="B30" s="126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38"/>
      <c r="N30" s="19"/>
      <c r="O30" s="19"/>
      <c r="P30" s="19"/>
      <c r="Q30" s="19"/>
    </row>
    <row r="31" spans="1:33" hidden="1">
      <c r="A31"/>
      <c r="B31" s="126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38"/>
      <c r="N31" s="19"/>
      <c r="O31" s="19"/>
      <c r="P31" s="19"/>
      <c r="Q31" s="19"/>
    </row>
    <row r="32" spans="1:33">
      <c r="A32" s="85" t="s">
        <v>103</v>
      </c>
      <c r="B32" s="130"/>
      <c r="C32" s="86"/>
      <c r="D32" s="86"/>
      <c r="E32" s="86"/>
      <c r="F32" s="86"/>
      <c r="G32" s="86"/>
      <c r="H32" s="87"/>
      <c r="I32" s="86"/>
      <c r="J32" s="86"/>
      <c r="K32" s="86"/>
      <c r="L32" s="19"/>
      <c r="M32" s="19"/>
      <c r="N32" s="19"/>
      <c r="O32" s="19"/>
      <c r="P32" s="88"/>
      <c r="Q32" s="88"/>
      <c r="R32" s="26"/>
    </row>
    <row r="33" spans="1:18" ht="15" thickBot="1">
      <c r="A33" s="89"/>
      <c r="B33" s="20"/>
      <c r="C33" s="89"/>
      <c r="D33" s="89"/>
      <c r="E33" s="89"/>
      <c r="F33" s="89"/>
      <c r="G33" s="89"/>
      <c r="H33" s="90"/>
      <c r="I33" s="89"/>
      <c r="J33" s="86"/>
      <c r="K33" s="86"/>
      <c r="L33" s="19"/>
      <c r="M33" s="19"/>
      <c r="N33" s="19"/>
      <c r="O33" s="19"/>
      <c r="P33" s="88"/>
      <c r="Q33" s="88"/>
      <c r="R33" s="26"/>
    </row>
    <row r="34" spans="1:18">
      <c r="A34" s="20"/>
      <c r="B34" s="67"/>
      <c r="C34" s="194" t="s">
        <v>97</v>
      </c>
      <c r="D34" s="194"/>
      <c r="E34" s="194"/>
      <c r="F34" s="194"/>
      <c r="G34" s="194"/>
      <c r="H34" s="195"/>
      <c r="I34" s="20"/>
      <c r="J34" s="19"/>
      <c r="K34" s="19"/>
      <c r="L34" s="19"/>
      <c r="M34" s="19"/>
      <c r="N34" s="19"/>
      <c r="O34" s="19"/>
      <c r="P34" s="19"/>
      <c r="Q34" s="19"/>
      <c r="R34" s="101" t="s">
        <v>85</v>
      </c>
    </row>
    <row r="35" spans="1:18">
      <c r="A35" s="20"/>
      <c r="B35" s="68" t="s">
        <v>33</v>
      </c>
      <c r="C35" s="191" t="s">
        <v>139</v>
      </c>
      <c r="D35" s="191"/>
      <c r="E35" s="218" t="s">
        <v>138</v>
      </c>
      <c r="F35" s="219"/>
      <c r="G35" s="191" t="s">
        <v>52</v>
      </c>
      <c r="H35" s="192"/>
      <c r="I35" s="20"/>
      <c r="J35" s="19"/>
      <c r="L35" s="19"/>
      <c r="M35" s="19"/>
      <c r="N35" s="19"/>
      <c r="O35" s="19"/>
      <c r="P35" s="19"/>
      <c r="Q35" s="19"/>
    </row>
    <row r="36" spans="1:18">
      <c r="A36" s="20"/>
      <c r="B36" s="69"/>
      <c r="C36" s="66" t="s">
        <v>34</v>
      </c>
      <c r="D36" s="91" t="s">
        <v>23</v>
      </c>
      <c r="E36" s="66" t="s">
        <v>34</v>
      </c>
      <c r="F36" s="91" t="s">
        <v>23</v>
      </c>
      <c r="G36" s="66" t="s">
        <v>34</v>
      </c>
      <c r="H36" s="70" t="s">
        <v>23</v>
      </c>
      <c r="I36" s="20"/>
      <c r="J36" s="19"/>
      <c r="K36" s="19"/>
      <c r="L36" s="19"/>
      <c r="M36" s="19"/>
      <c r="N36" s="19"/>
      <c r="O36" s="19"/>
      <c r="P36" s="19"/>
      <c r="Q36" s="19"/>
    </row>
    <row r="37" spans="1:18">
      <c r="A37" s="20"/>
      <c r="B37" s="69" t="s">
        <v>15</v>
      </c>
      <c r="C37" s="136">
        <v>1514</v>
      </c>
      <c r="D37" s="50">
        <f>C37/C42</f>
        <v>0.44939151083407541</v>
      </c>
      <c r="E37" s="136">
        <v>1542</v>
      </c>
      <c r="F37" s="50">
        <f>E37/E42</f>
        <v>0.45048203330411918</v>
      </c>
      <c r="G37" s="51">
        <f>E37-C37</f>
        <v>28</v>
      </c>
      <c r="H37" s="127">
        <f>G37/C41</f>
        <v>7.179487179487179E-2</v>
      </c>
      <c r="I37" s="20"/>
      <c r="J37" s="19"/>
      <c r="K37" s="19"/>
      <c r="L37" s="19"/>
      <c r="M37" s="19"/>
      <c r="N37" s="19"/>
      <c r="O37" s="19"/>
      <c r="P37" s="19"/>
      <c r="Q37" s="19"/>
    </row>
    <row r="38" spans="1:18">
      <c r="A38" s="20"/>
      <c r="B38" s="69" t="s">
        <v>50</v>
      </c>
      <c r="C38" s="136">
        <v>427</v>
      </c>
      <c r="D38" s="50">
        <f>C38/C42</f>
        <v>0.12674384090234492</v>
      </c>
      <c r="E38" s="136">
        <v>432</v>
      </c>
      <c r="F38" s="50">
        <f>E38/E42</f>
        <v>0.12620508326029797</v>
      </c>
      <c r="G38" s="51">
        <f t="shared" ref="G38:G42" si="18">E38-C38</f>
        <v>5</v>
      </c>
      <c r="H38" s="127">
        <f>G38/C42</f>
        <v>1.4841199168892847E-3</v>
      </c>
      <c r="I38" s="20"/>
      <c r="J38" s="19"/>
      <c r="K38" s="19"/>
      <c r="L38" s="19"/>
      <c r="M38" s="19"/>
      <c r="N38" s="92"/>
      <c r="O38" s="19"/>
      <c r="P38" s="19"/>
      <c r="Q38" s="19"/>
    </row>
    <row r="39" spans="1:18">
      <c r="A39" s="20"/>
      <c r="B39" s="69" t="s">
        <v>16</v>
      </c>
      <c r="C39" s="136">
        <v>47</v>
      </c>
      <c r="D39" s="50">
        <f>C39/C42</f>
        <v>1.3950727218759276E-2</v>
      </c>
      <c r="E39" s="136">
        <v>50</v>
      </c>
      <c r="F39" s="50">
        <f>E39/E42</f>
        <v>1.4607069821793748E-2</v>
      </c>
      <c r="G39" s="51">
        <f t="shared" si="18"/>
        <v>3</v>
      </c>
      <c r="H39" s="127">
        <f>G39/C42</f>
        <v>8.9047195013357077E-4</v>
      </c>
      <c r="I39" s="20"/>
      <c r="J39" s="19"/>
      <c r="K39" s="19"/>
      <c r="L39" s="19"/>
      <c r="M39" s="19"/>
      <c r="N39" s="92"/>
      <c r="O39" s="19"/>
      <c r="P39" s="19"/>
      <c r="Q39" s="19"/>
    </row>
    <row r="40" spans="1:18">
      <c r="A40" s="20"/>
      <c r="B40" s="69" t="s">
        <v>17</v>
      </c>
      <c r="C40" s="136">
        <v>991</v>
      </c>
      <c r="D40" s="50">
        <f>C40/C42</f>
        <v>0.29415256752745622</v>
      </c>
      <c r="E40" s="136">
        <v>1000</v>
      </c>
      <c r="F40" s="50">
        <f>E40/E42</f>
        <v>0.29214139643587494</v>
      </c>
      <c r="G40" s="51">
        <f t="shared" si="18"/>
        <v>9</v>
      </c>
      <c r="H40" s="127">
        <f>G40/C42</f>
        <v>2.6714158504007124E-3</v>
      </c>
      <c r="I40" s="20"/>
      <c r="J40" s="19"/>
      <c r="K40" s="19"/>
      <c r="L40" s="19"/>
      <c r="M40" s="19"/>
      <c r="N40" s="19"/>
      <c r="O40" s="19"/>
      <c r="P40" s="19"/>
      <c r="Q40" s="19"/>
    </row>
    <row r="41" spans="1:18">
      <c r="A41" s="20"/>
      <c r="B41" s="69" t="s">
        <v>18</v>
      </c>
      <c r="C41" s="136">
        <v>390</v>
      </c>
      <c r="D41" s="50">
        <f>C41/C42</f>
        <v>0.1157613535173642</v>
      </c>
      <c r="E41" s="136">
        <v>399</v>
      </c>
      <c r="F41" s="50">
        <f>E41/E42</f>
        <v>0.1165644171779141</v>
      </c>
      <c r="G41" s="51">
        <f t="shared" si="18"/>
        <v>9</v>
      </c>
      <c r="H41" s="127">
        <f>G41/C42</f>
        <v>2.6714158504007124E-3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8" ht="15" thickBot="1">
      <c r="A42" s="20"/>
      <c r="B42" s="71" t="s">
        <v>14</v>
      </c>
      <c r="C42" s="72">
        <f>SUM(C37:C41)</f>
        <v>3369</v>
      </c>
      <c r="D42" s="139">
        <f>C42/C42</f>
        <v>1</v>
      </c>
      <c r="E42" s="72">
        <f>SUM(E37:E41)</f>
        <v>3423</v>
      </c>
      <c r="F42" s="139">
        <f>E42/E42</f>
        <v>1</v>
      </c>
      <c r="G42" s="140">
        <f t="shared" si="18"/>
        <v>54</v>
      </c>
      <c r="H42" s="137">
        <f>G42/C42</f>
        <v>1.6028495102404273E-2</v>
      </c>
      <c r="I42" s="20"/>
      <c r="J42" s="19"/>
      <c r="K42" s="19"/>
      <c r="L42" s="19"/>
      <c r="M42" s="19"/>
      <c r="N42" s="19"/>
      <c r="O42" s="19"/>
      <c r="P42" s="19"/>
      <c r="Q42" s="19" t="s">
        <v>72</v>
      </c>
    </row>
  </sheetData>
  <mergeCells count="21">
    <mergeCell ref="B7:N7"/>
    <mergeCell ref="O19:P19"/>
    <mergeCell ref="C8:D8"/>
    <mergeCell ref="E8:F8"/>
    <mergeCell ref="I8:J8"/>
    <mergeCell ref="G8:H8"/>
    <mergeCell ref="K8:L8"/>
    <mergeCell ref="M8:N8"/>
    <mergeCell ref="C18:D18"/>
    <mergeCell ref="E18:J18"/>
    <mergeCell ref="K18:L18"/>
    <mergeCell ref="E19:F19"/>
    <mergeCell ref="G19:H19"/>
    <mergeCell ref="I19:J19"/>
    <mergeCell ref="E35:F35"/>
    <mergeCell ref="C35:D35"/>
    <mergeCell ref="G35:H35"/>
    <mergeCell ref="A2:Q2"/>
    <mergeCell ref="C34:H34"/>
    <mergeCell ref="C19:D19"/>
    <mergeCell ref="K19:L19"/>
  </mergeCells>
  <phoneticPr fontId="0" type="noConversion"/>
  <pageMargins left="0.16" right="0.2" top="0.75" bottom="0.75" header="0.3" footer="0.3"/>
  <pageSetup paperSize="9" scale="7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topLeftCell="A4" zoomScaleNormal="100" workbookViewId="0">
      <selection activeCell="P22" sqref="P22"/>
    </sheetView>
  </sheetViews>
  <sheetFormatPr defaultRowHeight="14.4"/>
  <cols>
    <col min="1" max="1" width="3" style="43" customWidth="1"/>
    <col min="2" max="2" width="46.109375" style="8" customWidth="1"/>
    <col min="3" max="3" width="8.5546875" style="8" customWidth="1"/>
    <col min="4" max="4" width="6.88671875" style="8" customWidth="1"/>
    <col min="5" max="5" width="4.5546875" style="8" customWidth="1"/>
    <col min="6" max="6" width="5.88671875" style="44" customWidth="1"/>
    <col min="7" max="7" width="7.88671875" style="8" customWidth="1"/>
    <col min="8" max="8" width="6.6640625" style="8" customWidth="1"/>
    <col min="9" max="9" width="4.33203125" style="8" customWidth="1"/>
    <col min="10" max="10" width="5.88671875" style="44" customWidth="1"/>
    <col min="11" max="11" width="7" style="8" customWidth="1"/>
    <col min="12" max="12" width="6" style="8" customWidth="1"/>
    <col min="13" max="13" width="3.6640625" style="8" customWidth="1"/>
    <col min="14" max="14" width="5.88671875" style="44" customWidth="1"/>
    <col min="15" max="15" width="7.5546875" style="8" customWidth="1"/>
    <col min="16" max="16" width="7.109375" style="8" customWidth="1"/>
    <col min="17" max="17" width="4.109375" style="8" customWidth="1"/>
    <col min="18" max="18" width="6" style="44" customWidth="1"/>
    <col min="19" max="19" width="6.5546875" style="8" customWidth="1"/>
    <col min="20" max="20" width="6.44140625" style="8" customWidth="1"/>
    <col min="21" max="21" width="4" style="8" customWidth="1"/>
    <col min="22" max="22" width="6.44140625" style="43" customWidth="1"/>
    <col min="23" max="23" width="7.33203125" style="8" customWidth="1"/>
    <col min="24" max="24" width="7" style="8" customWidth="1"/>
    <col min="25" max="25" width="4.88671875" style="8" customWidth="1"/>
    <col min="26" max="26" width="5.88671875" style="8" customWidth="1"/>
    <col min="27" max="27" width="9.6640625" style="8" bestFit="1" customWidth="1"/>
  </cols>
  <sheetData>
    <row r="3" spans="1:27">
      <c r="A3" s="202" t="s">
        <v>96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</row>
    <row r="4" spans="1:27" ht="9.75" customHeight="1">
      <c r="B4" s="98"/>
    </row>
    <row r="5" spans="1:27" s="11" customFormat="1">
      <c r="A5" s="208" t="s">
        <v>104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9"/>
      <c r="X5" s="9"/>
      <c r="Y5" s="9"/>
      <c r="Z5" s="9"/>
      <c r="AA5" s="10"/>
    </row>
    <row r="6" spans="1:27" s="11" customFormat="1" ht="9.75" customHeight="1" thickBot="1">
      <c r="A6" s="12" t="s">
        <v>98</v>
      </c>
      <c r="B6" s="9"/>
      <c r="C6" s="9"/>
      <c r="D6" s="9"/>
      <c r="E6" s="12"/>
      <c r="F6" s="12"/>
      <c r="G6" s="9"/>
      <c r="H6" s="9"/>
      <c r="I6" s="12"/>
      <c r="J6" s="12"/>
      <c r="K6" s="9"/>
      <c r="L6" s="9"/>
      <c r="M6" s="12"/>
      <c r="N6" s="12"/>
      <c r="O6" s="9"/>
      <c r="P6" s="9"/>
      <c r="Q6" s="12"/>
      <c r="R6" s="12"/>
      <c r="S6" s="9"/>
      <c r="T6" s="9"/>
      <c r="U6" s="9"/>
      <c r="V6" s="9"/>
      <c r="W6" s="9"/>
      <c r="X6" s="9"/>
      <c r="Y6" s="9"/>
      <c r="Z6" s="9"/>
      <c r="AA6" s="10"/>
    </row>
    <row r="7" spans="1:27" s="11" customFormat="1">
      <c r="A7" s="107"/>
      <c r="B7" s="108" t="s">
        <v>44</v>
      </c>
      <c r="C7" s="209" t="s">
        <v>20</v>
      </c>
      <c r="D7" s="209"/>
      <c r="E7" s="209"/>
      <c r="F7" s="209"/>
      <c r="G7" s="210" t="s">
        <v>51</v>
      </c>
      <c r="H7" s="210"/>
      <c r="I7" s="210"/>
      <c r="J7" s="210"/>
      <c r="K7" s="210" t="s">
        <v>16</v>
      </c>
      <c r="L7" s="210"/>
      <c r="M7" s="210"/>
      <c r="N7" s="210"/>
      <c r="O7" s="209" t="s">
        <v>73</v>
      </c>
      <c r="P7" s="209"/>
      <c r="Q7" s="209"/>
      <c r="R7" s="209"/>
      <c r="S7" s="206" t="s">
        <v>21</v>
      </c>
      <c r="T7" s="206"/>
      <c r="U7" s="206"/>
      <c r="V7" s="206"/>
      <c r="W7" s="206" t="s">
        <v>74</v>
      </c>
      <c r="X7" s="206"/>
      <c r="Y7" s="206"/>
      <c r="Z7" s="207"/>
      <c r="AA7" s="10"/>
    </row>
    <row r="8" spans="1:27" s="11" customFormat="1">
      <c r="A8" s="109"/>
      <c r="B8" s="55" t="s">
        <v>45</v>
      </c>
      <c r="C8" s="187" t="s">
        <v>134</v>
      </c>
      <c r="D8" s="187" t="s">
        <v>142</v>
      </c>
      <c r="E8" s="203" t="s">
        <v>48</v>
      </c>
      <c r="F8" s="203"/>
      <c r="G8" s="187" t="s">
        <v>134</v>
      </c>
      <c r="H8" s="187" t="s">
        <v>142</v>
      </c>
      <c r="I8" s="203" t="s">
        <v>48</v>
      </c>
      <c r="J8" s="203"/>
      <c r="K8" s="187" t="s">
        <v>134</v>
      </c>
      <c r="L8" s="187" t="s">
        <v>142</v>
      </c>
      <c r="M8" s="203" t="s">
        <v>48</v>
      </c>
      <c r="N8" s="203"/>
      <c r="O8" s="187" t="s">
        <v>134</v>
      </c>
      <c r="P8" s="187" t="s">
        <v>142</v>
      </c>
      <c r="Q8" s="203" t="s">
        <v>48</v>
      </c>
      <c r="R8" s="203"/>
      <c r="S8" s="187" t="s">
        <v>134</v>
      </c>
      <c r="T8" s="187" t="s">
        <v>142</v>
      </c>
      <c r="U8" s="203" t="s">
        <v>48</v>
      </c>
      <c r="V8" s="203"/>
      <c r="W8" s="187" t="s">
        <v>134</v>
      </c>
      <c r="X8" s="187" t="s">
        <v>142</v>
      </c>
      <c r="Y8" s="204" t="s">
        <v>48</v>
      </c>
      <c r="Z8" s="205"/>
      <c r="AA8" s="10"/>
    </row>
    <row r="9" spans="1:27" s="11" customFormat="1">
      <c r="A9" s="110">
        <v>1</v>
      </c>
      <c r="B9" s="123" t="s">
        <v>86</v>
      </c>
      <c r="C9" s="184">
        <v>73</v>
      </c>
      <c r="D9" s="184">
        <v>73</v>
      </c>
      <c r="E9" s="185">
        <f t="shared" ref="E9:E19" si="0">D9-C9</f>
        <v>0</v>
      </c>
      <c r="F9" s="186">
        <f>E9/C9</f>
        <v>0</v>
      </c>
      <c r="G9" s="184">
        <v>15</v>
      </c>
      <c r="H9" s="184">
        <v>17</v>
      </c>
      <c r="I9" s="185">
        <f t="shared" ref="I9:I20" si="1">H9-G9</f>
        <v>2</v>
      </c>
      <c r="J9" s="186">
        <f>I9/G9</f>
        <v>0.13333333333333333</v>
      </c>
      <c r="K9" s="184">
        <v>1</v>
      </c>
      <c r="L9" s="184">
        <v>1</v>
      </c>
      <c r="M9" s="185">
        <f t="shared" ref="M9:M19" si="2">L9-K9</f>
        <v>0</v>
      </c>
      <c r="N9" s="186">
        <f t="shared" ref="N9:N19" si="3">M9/K9</f>
        <v>0</v>
      </c>
      <c r="O9" s="184">
        <v>44</v>
      </c>
      <c r="P9" s="184">
        <v>44</v>
      </c>
      <c r="Q9" s="185">
        <f t="shared" ref="Q9:Q20" si="4">P9-O9</f>
        <v>0</v>
      </c>
      <c r="R9" s="186">
        <f>Q9/O9</f>
        <v>0</v>
      </c>
      <c r="S9" s="184">
        <v>13</v>
      </c>
      <c r="T9" s="184">
        <v>14</v>
      </c>
      <c r="U9" s="185">
        <f t="shared" ref="U9:U20" si="5">T9-S9</f>
        <v>1</v>
      </c>
      <c r="V9" s="186">
        <f>U9/S9</f>
        <v>7.6923076923076927E-2</v>
      </c>
      <c r="W9" s="184">
        <f>C9+G9+K9+O9+S9</f>
        <v>146</v>
      </c>
      <c r="X9" s="131">
        <f>D9+H9+L9+P9+T9</f>
        <v>149</v>
      </c>
      <c r="Y9" s="128">
        <f>X9-W9</f>
        <v>3</v>
      </c>
      <c r="Z9" s="129">
        <f>Y9/W9</f>
        <v>2.0547945205479451E-2</v>
      </c>
      <c r="AA9" s="10"/>
    </row>
    <row r="10" spans="1:27" s="11" customFormat="1">
      <c r="A10" s="110">
        <v>2</v>
      </c>
      <c r="B10" s="124" t="s">
        <v>87</v>
      </c>
      <c r="C10" s="184">
        <v>100</v>
      </c>
      <c r="D10" s="184">
        <v>104</v>
      </c>
      <c r="E10" s="185">
        <f t="shared" si="0"/>
        <v>4</v>
      </c>
      <c r="F10" s="186">
        <f t="shared" ref="F10:F19" si="6">E10/C10</f>
        <v>0.04</v>
      </c>
      <c r="G10" s="184">
        <v>30</v>
      </c>
      <c r="H10" s="184">
        <v>32</v>
      </c>
      <c r="I10" s="185">
        <f t="shared" si="1"/>
        <v>2</v>
      </c>
      <c r="J10" s="186">
        <f t="shared" ref="J10:J20" si="7">I10/G10</f>
        <v>6.6666666666666666E-2</v>
      </c>
      <c r="K10" s="184">
        <v>1</v>
      </c>
      <c r="L10" s="184">
        <v>1</v>
      </c>
      <c r="M10" s="185">
        <f t="shared" si="2"/>
        <v>0</v>
      </c>
      <c r="N10" s="186">
        <f t="shared" si="3"/>
        <v>0</v>
      </c>
      <c r="O10" s="184">
        <v>75</v>
      </c>
      <c r="P10" s="184">
        <v>78</v>
      </c>
      <c r="Q10" s="185">
        <f t="shared" si="4"/>
        <v>3</v>
      </c>
      <c r="R10" s="186">
        <f t="shared" ref="R10:R20" si="8">Q10/O10</f>
        <v>0.04</v>
      </c>
      <c r="S10" s="184">
        <v>21</v>
      </c>
      <c r="T10" s="184">
        <v>24</v>
      </c>
      <c r="U10" s="185">
        <f t="shared" si="5"/>
        <v>3</v>
      </c>
      <c r="V10" s="186">
        <f t="shared" ref="V10:V20" si="9">U10/S10</f>
        <v>0.14285714285714285</v>
      </c>
      <c r="W10" s="184">
        <f t="shared" ref="W10:W19" si="10">C10+G10+K10+O10+S10</f>
        <v>227</v>
      </c>
      <c r="X10" s="131">
        <f t="shared" ref="X10:X19" si="11">D10+H10+L10+P10+T10</f>
        <v>239</v>
      </c>
      <c r="Y10" s="128">
        <f t="shared" ref="Y10:Y20" si="12">X10-W10</f>
        <v>12</v>
      </c>
      <c r="Z10" s="129">
        <f t="shared" ref="Z10:Z20" si="13">Y10/W10</f>
        <v>5.2863436123348019E-2</v>
      </c>
      <c r="AA10" s="10"/>
    </row>
    <row r="11" spans="1:27" s="11" customFormat="1">
      <c r="A11" s="110">
        <v>3</v>
      </c>
      <c r="B11" s="124" t="s">
        <v>88</v>
      </c>
      <c r="C11" s="184">
        <v>115</v>
      </c>
      <c r="D11" s="184">
        <v>122</v>
      </c>
      <c r="E11" s="185">
        <f t="shared" si="0"/>
        <v>7</v>
      </c>
      <c r="F11" s="186">
        <f t="shared" si="6"/>
        <v>6.0869565217391307E-2</v>
      </c>
      <c r="G11" s="184">
        <v>21</v>
      </c>
      <c r="H11" s="184">
        <v>20</v>
      </c>
      <c r="I11" s="185">
        <f t="shared" si="1"/>
        <v>-1</v>
      </c>
      <c r="J11" s="186">
        <f t="shared" si="7"/>
        <v>-4.7619047619047616E-2</v>
      </c>
      <c r="K11" s="184">
        <v>4</v>
      </c>
      <c r="L11" s="184">
        <v>5</v>
      </c>
      <c r="M11" s="185">
        <f t="shared" si="2"/>
        <v>1</v>
      </c>
      <c r="N11" s="186">
        <f t="shared" si="3"/>
        <v>0.25</v>
      </c>
      <c r="O11" s="184">
        <v>49</v>
      </c>
      <c r="P11" s="184">
        <v>52</v>
      </c>
      <c r="Q11" s="185">
        <f t="shared" si="4"/>
        <v>3</v>
      </c>
      <c r="R11" s="186">
        <f t="shared" si="8"/>
        <v>6.1224489795918366E-2</v>
      </c>
      <c r="S11" s="184">
        <v>14</v>
      </c>
      <c r="T11" s="184">
        <v>15</v>
      </c>
      <c r="U11" s="185">
        <f t="shared" si="5"/>
        <v>1</v>
      </c>
      <c r="V11" s="186">
        <f t="shared" si="9"/>
        <v>7.1428571428571425E-2</v>
      </c>
      <c r="W11" s="184">
        <f t="shared" si="10"/>
        <v>203</v>
      </c>
      <c r="X11" s="131">
        <f t="shared" si="11"/>
        <v>214</v>
      </c>
      <c r="Y11" s="128">
        <f t="shared" si="12"/>
        <v>11</v>
      </c>
      <c r="Z11" s="129">
        <f t="shared" si="13"/>
        <v>5.4187192118226604E-2</v>
      </c>
      <c r="AA11" s="10"/>
    </row>
    <row r="12" spans="1:27" s="11" customFormat="1">
      <c r="A12" s="110">
        <v>4</v>
      </c>
      <c r="B12" s="123" t="s">
        <v>89</v>
      </c>
      <c r="C12" s="184">
        <v>340</v>
      </c>
      <c r="D12" s="184">
        <v>338</v>
      </c>
      <c r="E12" s="185">
        <f t="shared" si="0"/>
        <v>-2</v>
      </c>
      <c r="F12" s="186">
        <f t="shared" si="6"/>
        <v>-5.8823529411764705E-3</v>
      </c>
      <c r="G12" s="184">
        <v>103</v>
      </c>
      <c r="H12" s="184">
        <v>104</v>
      </c>
      <c r="I12" s="185">
        <f t="shared" si="1"/>
        <v>1</v>
      </c>
      <c r="J12" s="186">
        <f t="shared" si="7"/>
        <v>9.7087378640776691E-3</v>
      </c>
      <c r="K12" s="184">
        <v>15</v>
      </c>
      <c r="L12" s="184">
        <v>15</v>
      </c>
      <c r="M12" s="185">
        <f t="shared" si="2"/>
        <v>0</v>
      </c>
      <c r="N12" s="186">
        <f t="shared" si="3"/>
        <v>0</v>
      </c>
      <c r="O12" s="184">
        <v>185</v>
      </c>
      <c r="P12" s="184">
        <v>182</v>
      </c>
      <c r="Q12" s="185">
        <f t="shared" si="4"/>
        <v>-3</v>
      </c>
      <c r="R12" s="186">
        <f t="shared" si="8"/>
        <v>-1.6216216216216217E-2</v>
      </c>
      <c r="S12" s="184">
        <v>66</v>
      </c>
      <c r="T12" s="184">
        <v>67</v>
      </c>
      <c r="U12" s="185">
        <f t="shared" si="5"/>
        <v>1</v>
      </c>
      <c r="V12" s="186">
        <f t="shared" si="9"/>
        <v>1.5151515151515152E-2</v>
      </c>
      <c r="W12" s="184">
        <f t="shared" si="10"/>
        <v>709</v>
      </c>
      <c r="X12" s="131">
        <f t="shared" si="11"/>
        <v>706</v>
      </c>
      <c r="Y12" s="128">
        <f t="shared" si="12"/>
        <v>-3</v>
      </c>
      <c r="Z12" s="129">
        <f t="shared" si="13"/>
        <v>-4.2313117066290554E-3</v>
      </c>
      <c r="AA12" s="10"/>
    </row>
    <row r="13" spans="1:27" s="11" customFormat="1">
      <c r="A13" s="110">
        <v>5</v>
      </c>
      <c r="B13" s="123" t="s">
        <v>90</v>
      </c>
      <c r="C13" s="184">
        <v>227</v>
      </c>
      <c r="D13" s="184">
        <v>239</v>
      </c>
      <c r="E13" s="185">
        <f t="shared" si="0"/>
        <v>12</v>
      </c>
      <c r="F13" s="186">
        <f t="shared" si="6"/>
        <v>5.2863436123348019E-2</v>
      </c>
      <c r="G13" s="184">
        <v>87</v>
      </c>
      <c r="H13" s="184">
        <v>91</v>
      </c>
      <c r="I13" s="185">
        <f t="shared" si="1"/>
        <v>4</v>
      </c>
      <c r="J13" s="186">
        <f t="shared" si="7"/>
        <v>4.5977011494252873E-2</v>
      </c>
      <c r="K13" s="184">
        <v>16</v>
      </c>
      <c r="L13" s="184">
        <v>16</v>
      </c>
      <c r="M13" s="185">
        <f t="shared" si="2"/>
        <v>0</v>
      </c>
      <c r="N13" s="186">
        <f t="shared" si="3"/>
        <v>0</v>
      </c>
      <c r="O13" s="184">
        <v>165</v>
      </c>
      <c r="P13" s="184">
        <v>167</v>
      </c>
      <c r="Q13" s="185">
        <f t="shared" si="4"/>
        <v>2</v>
      </c>
      <c r="R13" s="186">
        <f t="shared" si="8"/>
        <v>1.2121212121212121E-2</v>
      </c>
      <c r="S13" s="184">
        <v>79</v>
      </c>
      <c r="T13" s="184">
        <v>80</v>
      </c>
      <c r="U13" s="185">
        <f t="shared" si="5"/>
        <v>1</v>
      </c>
      <c r="V13" s="186">
        <f t="shared" si="9"/>
        <v>1.2658227848101266E-2</v>
      </c>
      <c r="W13" s="184">
        <f t="shared" si="10"/>
        <v>574</v>
      </c>
      <c r="X13" s="131">
        <f t="shared" si="11"/>
        <v>593</v>
      </c>
      <c r="Y13" s="128">
        <f t="shared" si="12"/>
        <v>19</v>
      </c>
      <c r="Z13" s="129">
        <f t="shared" si="13"/>
        <v>3.3101045296167246E-2</v>
      </c>
      <c r="AA13" s="10"/>
    </row>
    <row r="14" spans="1:27" s="11" customFormat="1">
      <c r="A14" s="110">
        <v>6</v>
      </c>
      <c r="B14" s="123" t="s">
        <v>91</v>
      </c>
      <c r="C14" s="184">
        <v>2</v>
      </c>
      <c r="D14" s="184">
        <v>2</v>
      </c>
      <c r="E14" s="185">
        <f t="shared" si="0"/>
        <v>0</v>
      </c>
      <c r="F14" s="186">
        <f t="shared" si="6"/>
        <v>0</v>
      </c>
      <c r="G14" s="184"/>
      <c r="H14" s="184"/>
      <c r="I14" s="185">
        <f t="shared" si="1"/>
        <v>0</v>
      </c>
      <c r="J14" s="186" t="e">
        <f t="shared" si="7"/>
        <v>#DIV/0!</v>
      </c>
      <c r="K14" s="184"/>
      <c r="L14" s="184"/>
      <c r="M14" s="185">
        <f t="shared" si="2"/>
        <v>0</v>
      </c>
      <c r="N14" s="186" t="e">
        <f t="shared" si="3"/>
        <v>#DIV/0!</v>
      </c>
      <c r="O14" s="184"/>
      <c r="P14" s="184"/>
      <c r="Q14" s="185">
        <f t="shared" si="4"/>
        <v>0</v>
      </c>
      <c r="R14" s="186" t="e">
        <f t="shared" si="8"/>
        <v>#DIV/0!</v>
      </c>
      <c r="S14" s="184">
        <v>2</v>
      </c>
      <c r="T14" s="184">
        <v>1</v>
      </c>
      <c r="U14" s="185">
        <f t="shared" si="5"/>
        <v>-1</v>
      </c>
      <c r="V14" s="186">
        <f t="shared" si="9"/>
        <v>-0.5</v>
      </c>
      <c r="W14" s="184">
        <f t="shared" si="10"/>
        <v>4</v>
      </c>
      <c r="X14" s="131">
        <f t="shared" si="11"/>
        <v>3</v>
      </c>
      <c r="Y14" s="128">
        <f t="shared" si="12"/>
        <v>-1</v>
      </c>
      <c r="Z14" s="129">
        <f t="shared" si="13"/>
        <v>-0.25</v>
      </c>
      <c r="AA14" s="10"/>
    </row>
    <row r="15" spans="1:27" s="11" customFormat="1">
      <c r="A15" s="110">
        <v>7</v>
      </c>
      <c r="B15" s="123" t="s">
        <v>92</v>
      </c>
      <c r="C15" s="184">
        <v>131</v>
      </c>
      <c r="D15" s="184">
        <v>134</v>
      </c>
      <c r="E15" s="185">
        <f t="shared" si="0"/>
        <v>3</v>
      </c>
      <c r="F15" s="186">
        <f t="shared" si="6"/>
        <v>2.2900763358778626E-2</v>
      </c>
      <c r="G15" s="184">
        <v>24</v>
      </c>
      <c r="H15" s="184">
        <v>23</v>
      </c>
      <c r="I15" s="185">
        <f t="shared" si="1"/>
        <v>-1</v>
      </c>
      <c r="J15" s="186">
        <f t="shared" si="7"/>
        <v>-4.1666666666666664E-2</v>
      </c>
      <c r="K15" s="184">
        <v>2</v>
      </c>
      <c r="L15" s="184">
        <v>2</v>
      </c>
      <c r="M15" s="185">
        <f t="shared" si="2"/>
        <v>0</v>
      </c>
      <c r="N15" s="186">
        <f t="shared" si="3"/>
        <v>0</v>
      </c>
      <c r="O15" s="184">
        <v>95</v>
      </c>
      <c r="P15" s="184">
        <v>95</v>
      </c>
      <c r="Q15" s="185">
        <f t="shared" si="4"/>
        <v>0</v>
      </c>
      <c r="R15" s="186">
        <f t="shared" si="8"/>
        <v>0</v>
      </c>
      <c r="S15" s="184">
        <v>24</v>
      </c>
      <c r="T15" s="184">
        <v>24</v>
      </c>
      <c r="U15" s="185">
        <f t="shared" si="5"/>
        <v>0</v>
      </c>
      <c r="V15" s="186">
        <f t="shared" si="9"/>
        <v>0</v>
      </c>
      <c r="W15" s="184">
        <f t="shared" si="10"/>
        <v>276</v>
      </c>
      <c r="X15" s="131">
        <f t="shared" si="11"/>
        <v>278</v>
      </c>
      <c r="Y15" s="128">
        <f t="shared" si="12"/>
        <v>2</v>
      </c>
      <c r="Z15" s="129">
        <f t="shared" si="13"/>
        <v>7.246376811594203E-3</v>
      </c>
      <c r="AA15" s="10"/>
    </row>
    <row r="16" spans="1:27" s="11" customFormat="1">
      <c r="A16" s="110">
        <v>8</v>
      </c>
      <c r="B16" s="123" t="s">
        <v>93</v>
      </c>
      <c r="C16" s="184">
        <v>44</v>
      </c>
      <c r="D16" s="184">
        <v>43</v>
      </c>
      <c r="E16" s="185">
        <f t="shared" si="0"/>
        <v>-1</v>
      </c>
      <c r="F16" s="186">
        <f t="shared" si="6"/>
        <v>-2.2727272727272728E-2</v>
      </c>
      <c r="G16" s="184">
        <v>7</v>
      </c>
      <c r="H16" s="184">
        <v>7</v>
      </c>
      <c r="I16" s="185">
        <f t="shared" si="1"/>
        <v>0</v>
      </c>
      <c r="J16" s="186">
        <f t="shared" si="7"/>
        <v>0</v>
      </c>
      <c r="K16" s="184">
        <v>1</v>
      </c>
      <c r="L16" s="184">
        <v>1</v>
      </c>
      <c r="M16" s="185">
        <f t="shared" si="2"/>
        <v>0</v>
      </c>
      <c r="N16" s="186">
        <f t="shared" si="3"/>
        <v>0</v>
      </c>
      <c r="O16" s="184">
        <v>38</v>
      </c>
      <c r="P16" s="184">
        <v>34</v>
      </c>
      <c r="Q16" s="185">
        <f t="shared" si="4"/>
        <v>-4</v>
      </c>
      <c r="R16" s="186">
        <f t="shared" si="8"/>
        <v>-0.10526315789473684</v>
      </c>
      <c r="S16" s="184">
        <v>11</v>
      </c>
      <c r="T16" s="184">
        <v>11</v>
      </c>
      <c r="U16" s="185">
        <f t="shared" si="5"/>
        <v>0</v>
      </c>
      <c r="V16" s="186">
        <f t="shared" si="9"/>
        <v>0</v>
      </c>
      <c r="W16" s="184">
        <f t="shared" si="10"/>
        <v>101</v>
      </c>
      <c r="X16" s="131">
        <f t="shared" si="11"/>
        <v>96</v>
      </c>
      <c r="Y16" s="128">
        <f t="shared" si="12"/>
        <v>-5</v>
      </c>
      <c r="Z16" s="129">
        <f t="shared" si="13"/>
        <v>-4.9504950495049507E-2</v>
      </c>
      <c r="AA16" s="10"/>
    </row>
    <row r="17" spans="1:27" s="11" customFormat="1">
      <c r="A17" s="110">
        <v>9</v>
      </c>
      <c r="B17" s="123" t="s">
        <v>94</v>
      </c>
      <c r="C17" s="184">
        <v>299</v>
      </c>
      <c r="D17" s="184">
        <v>304</v>
      </c>
      <c r="E17" s="185">
        <f t="shared" si="0"/>
        <v>5</v>
      </c>
      <c r="F17" s="186">
        <f t="shared" si="6"/>
        <v>1.6722408026755852E-2</v>
      </c>
      <c r="G17" s="184">
        <v>84</v>
      </c>
      <c r="H17" s="184">
        <v>83</v>
      </c>
      <c r="I17" s="185">
        <f t="shared" si="1"/>
        <v>-1</v>
      </c>
      <c r="J17" s="186">
        <f t="shared" si="7"/>
        <v>-1.1904761904761904E-2</v>
      </c>
      <c r="K17" s="184">
        <v>5</v>
      </c>
      <c r="L17" s="184">
        <v>7</v>
      </c>
      <c r="M17" s="185">
        <f t="shared" si="2"/>
        <v>2</v>
      </c>
      <c r="N17" s="186">
        <f t="shared" si="3"/>
        <v>0.4</v>
      </c>
      <c r="O17" s="184">
        <v>187</v>
      </c>
      <c r="P17" s="184">
        <v>196</v>
      </c>
      <c r="Q17" s="185">
        <f t="shared" si="4"/>
        <v>9</v>
      </c>
      <c r="R17" s="186">
        <f t="shared" si="8"/>
        <v>4.8128342245989303E-2</v>
      </c>
      <c r="S17" s="184">
        <v>59</v>
      </c>
      <c r="T17" s="184">
        <v>62</v>
      </c>
      <c r="U17" s="185">
        <f t="shared" si="5"/>
        <v>3</v>
      </c>
      <c r="V17" s="186">
        <f t="shared" si="9"/>
        <v>5.0847457627118647E-2</v>
      </c>
      <c r="W17" s="184">
        <f t="shared" si="10"/>
        <v>634</v>
      </c>
      <c r="X17" s="131">
        <f t="shared" si="11"/>
        <v>652</v>
      </c>
      <c r="Y17" s="128">
        <f t="shared" si="12"/>
        <v>18</v>
      </c>
      <c r="Z17" s="129">
        <f t="shared" si="13"/>
        <v>2.8391167192429023E-2</v>
      </c>
      <c r="AA17" s="10"/>
    </row>
    <row r="18" spans="1:27" s="11" customFormat="1">
      <c r="A18" s="110">
        <v>10</v>
      </c>
      <c r="B18" s="124" t="s">
        <v>95</v>
      </c>
      <c r="C18" s="184"/>
      <c r="D18" s="184"/>
      <c r="E18" s="185">
        <f t="shared" si="0"/>
        <v>0</v>
      </c>
      <c r="F18" s="186" t="e">
        <f t="shared" si="6"/>
        <v>#DIV/0!</v>
      </c>
      <c r="G18" s="184"/>
      <c r="H18" s="184"/>
      <c r="I18" s="185">
        <f t="shared" si="1"/>
        <v>0</v>
      </c>
      <c r="J18" s="186" t="e">
        <f t="shared" si="7"/>
        <v>#DIV/0!</v>
      </c>
      <c r="K18" s="184"/>
      <c r="L18" s="184"/>
      <c r="M18" s="185">
        <f t="shared" si="2"/>
        <v>0</v>
      </c>
      <c r="N18" s="186" t="e">
        <f t="shared" si="3"/>
        <v>#DIV/0!</v>
      </c>
      <c r="O18" s="184"/>
      <c r="P18" s="184"/>
      <c r="Q18" s="185">
        <f t="shared" si="4"/>
        <v>0</v>
      </c>
      <c r="R18" s="186" t="e">
        <f t="shared" si="8"/>
        <v>#DIV/0!</v>
      </c>
      <c r="S18" s="184"/>
      <c r="T18" s="184"/>
      <c r="U18" s="185">
        <f t="shared" si="5"/>
        <v>0</v>
      </c>
      <c r="V18" s="186" t="e">
        <f t="shared" si="9"/>
        <v>#DIV/0!</v>
      </c>
      <c r="W18" s="184">
        <f t="shared" si="10"/>
        <v>0</v>
      </c>
      <c r="X18" s="131">
        <f t="shared" si="11"/>
        <v>0</v>
      </c>
      <c r="Y18" s="128">
        <f t="shared" si="12"/>
        <v>0</v>
      </c>
      <c r="Z18" s="129" t="e">
        <f t="shared" si="13"/>
        <v>#DIV/0!</v>
      </c>
      <c r="AA18" s="10"/>
    </row>
    <row r="19" spans="1:27" s="11" customFormat="1">
      <c r="A19" s="110" t="s">
        <v>71</v>
      </c>
      <c r="B19" s="124" t="s">
        <v>13</v>
      </c>
      <c r="C19" s="184">
        <v>183</v>
      </c>
      <c r="D19" s="184">
        <v>183</v>
      </c>
      <c r="E19" s="185">
        <f t="shared" si="0"/>
        <v>0</v>
      </c>
      <c r="F19" s="186">
        <f t="shared" si="6"/>
        <v>0</v>
      </c>
      <c r="G19" s="184">
        <v>56</v>
      </c>
      <c r="H19" s="184">
        <v>55</v>
      </c>
      <c r="I19" s="185">
        <f t="shared" si="1"/>
        <v>-1</v>
      </c>
      <c r="J19" s="186">
        <f t="shared" si="7"/>
        <v>-1.7857142857142856E-2</v>
      </c>
      <c r="K19" s="184">
        <v>2</v>
      </c>
      <c r="L19" s="184">
        <v>2</v>
      </c>
      <c r="M19" s="185">
        <f t="shared" si="2"/>
        <v>0</v>
      </c>
      <c r="N19" s="186">
        <f t="shared" si="3"/>
        <v>0</v>
      </c>
      <c r="O19" s="184">
        <v>153</v>
      </c>
      <c r="P19" s="184">
        <v>152</v>
      </c>
      <c r="Q19" s="185">
        <f t="shared" si="4"/>
        <v>-1</v>
      </c>
      <c r="R19" s="186">
        <f t="shared" si="8"/>
        <v>-6.5359477124183009E-3</v>
      </c>
      <c r="S19" s="184">
        <v>101</v>
      </c>
      <c r="T19" s="184">
        <v>101</v>
      </c>
      <c r="U19" s="185">
        <f t="shared" si="5"/>
        <v>0</v>
      </c>
      <c r="V19" s="186">
        <f t="shared" si="9"/>
        <v>0</v>
      </c>
      <c r="W19" s="184">
        <f t="shared" si="10"/>
        <v>495</v>
      </c>
      <c r="X19" s="131">
        <f t="shared" si="11"/>
        <v>493</v>
      </c>
      <c r="Y19" s="128">
        <f t="shared" si="12"/>
        <v>-2</v>
      </c>
      <c r="Z19" s="129">
        <f t="shared" si="13"/>
        <v>-4.0404040404040404E-3</v>
      </c>
      <c r="AA19" s="10"/>
    </row>
    <row r="20" spans="1:27" s="11" customFormat="1" ht="15" thickBot="1">
      <c r="A20" s="111"/>
      <c r="B20" s="112" t="s">
        <v>19</v>
      </c>
      <c r="C20" s="166">
        <f>SUM(C9:C19)</f>
        <v>1514</v>
      </c>
      <c r="D20" s="166">
        <f>SUM(D9:D19)</f>
        <v>1542</v>
      </c>
      <c r="E20" s="166">
        <f t="shared" ref="E20" si="14">D20-C20</f>
        <v>28</v>
      </c>
      <c r="F20" s="167">
        <f t="shared" ref="F20" si="15">E20/C20</f>
        <v>1.8494055482166448E-2</v>
      </c>
      <c r="G20" s="166">
        <f>SUM(G9:G19)</f>
        <v>427</v>
      </c>
      <c r="H20" s="166">
        <f>SUM(H9:H19)</f>
        <v>432</v>
      </c>
      <c r="I20" s="166">
        <f t="shared" si="1"/>
        <v>5</v>
      </c>
      <c r="J20" s="167">
        <f t="shared" si="7"/>
        <v>1.1709601873536301E-2</v>
      </c>
      <c r="K20" s="166">
        <f>SUM(K9:K19)</f>
        <v>47</v>
      </c>
      <c r="L20" s="166">
        <f>SUM(L9:L19)</f>
        <v>50</v>
      </c>
      <c r="M20" s="166">
        <f t="shared" ref="M20" si="16">L20-K20</f>
        <v>3</v>
      </c>
      <c r="N20" s="167">
        <f t="shared" ref="N20" si="17">M20/K20</f>
        <v>6.3829787234042548E-2</v>
      </c>
      <c r="O20" s="166">
        <f>SUM(O9:O19)</f>
        <v>991</v>
      </c>
      <c r="P20" s="166">
        <f>SUM(P9:P19)</f>
        <v>1000</v>
      </c>
      <c r="Q20" s="166">
        <f t="shared" si="4"/>
        <v>9</v>
      </c>
      <c r="R20" s="167">
        <f t="shared" si="8"/>
        <v>9.0817356205852677E-3</v>
      </c>
      <c r="S20" s="166">
        <f>SUM(S9:S19)</f>
        <v>390</v>
      </c>
      <c r="T20" s="166">
        <f>SUM(T9:T19)</f>
        <v>399</v>
      </c>
      <c r="U20" s="166">
        <f t="shared" si="5"/>
        <v>9</v>
      </c>
      <c r="V20" s="167">
        <f t="shared" si="9"/>
        <v>2.3076923076923078E-2</v>
      </c>
      <c r="W20" s="166">
        <f>SUM(W9:W19)</f>
        <v>3369</v>
      </c>
      <c r="X20" s="166">
        <f>SUM(X9:X19)</f>
        <v>3423</v>
      </c>
      <c r="Y20" s="166">
        <f t="shared" si="12"/>
        <v>54</v>
      </c>
      <c r="Z20" s="168">
        <f t="shared" si="13"/>
        <v>1.6028495102404273E-2</v>
      </c>
      <c r="AA20" s="10"/>
    </row>
    <row r="21" spans="1:27" s="11" customFormat="1">
      <c r="A21" s="10"/>
      <c r="B21" s="10" t="s">
        <v>49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</sheetData>
  <mergeCells count="14">
    <mergeCell ref="Y8:Z8"/>
    <mergeCell ref="W7:Z7"/>
    <mergeCell ref="A5:V5"/>
    <mergeCell ref="C7:F7"/>
    <mergeCell ref="G7:J7"/>
    <mergeCell ref="O7:R7"/>
    <mergeCell ref="S7:V7"/>
    <mergeCell ref="K7:N7"/>
    <mergeCell ref="M8:N8"/>
    <mergeCell ref="A3:W3"/>
    <mergeCell ref="E8:F8"/>
    <mergeCell ref="I8:J8"/>
    <mergeCell ref="Q8:R8"/>
    <mergeCell ref="U8:V8"/>
  </mergeCells>
  <phoneticPr fontId="0" type="noConversion"/>
  <pageMargins left="0.25" right="0.25" top="0.75" bottom="0.75" header="0.3" footer="0.3"/>
  <pageSetup paperSize="9" scale="7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"/>
  <sheetViews>
    <sheetView topLeftCell="D13" zoomScale="84" zoomScaleNormal="84" workbookViewId="0">
      <selection activeCell="X26" sqref="X26"/>
    </sheetView>
  </sheetViews>
  <sheetFormatPr defaultColWidth="9.109375" defaultRowHeight="13.2"/>
  <cols>
    <col min="1" max="1" width="2.33203125" style="6" customWidth="1"/>
    <col min="2" max="2" width="16.6640625" style="1" customWidth="1"/>
    <col min="3" max="3" width="8" style="4" customWidth="1"/>
    <col min="4" max="4" width="7.88671875" style="3" customWidth="1"/>
    <col min="5" max="5" width="8" style="3" customWidth="1"/>
    <col min="6" max="6" width="4.6640625" style="3" customWidth="1"/>
    <col min="7" max="7" width="6.109375" style="3" customWidth="1"/>
    <col min="8" max="8" width="7" style="3" customWidth="1"/>
    <col min="9" max="9" width="7.88671875" style="3" customWidth="1"/>
    <col min="10" max="10" width="4.44140625" style="3" customWidth="1"/>
    <col min="11" max="11" width="8" style="3" customWidth="1"/>
    <col min="12" max="12" width="8.109375" style="3" customWidth="1"/>
    <col min="13" max="13" width="7.109375" style="3" customWidth="1"/>
    <col min="14" max="14" width="4.5546875" style="3" bestFit="1" customWidth="1"/>
    <col min="15" max="15" width="7.109375" style="3" customWidth="1"/>
    <col min="16" max="16" width="7.88671875" style="3" customWidth="1"/>
    <col min="17" max="17" width="8" style="3" customWidth="1"/>
    <col min="18" max="18" width="4.5546875" style="3" customWidth="1"/>
    <col min="19" max="19" width="8" style="3" customWidth="1"/>
    <col min="20" max="20" width="7.88671875" style="3" customWidth="1"/>
    <col min="21" max="21" width="7.44140625" style="3" customWidth="1"/>
    <col min="22" max="22" width="5.6640625" style="3" customWidth="1"/>
    <col min="23" max="23" width="7.44140625" style="49" customWidth="1"/>
    <col min="24" max="24" width="8.44140625" style="3" customWidth="1"/>
    <col min="25" max="25" width="8.109375" style="3" customWidth="1"/>
    <col min="26" max="26" width="6.109375" style="3" customWidth="1"/>
    <col min="27" max="27" width="6.5546875" style="3" customWidth="1"/>
    <col min="28" max="16384" width="9.109375" style="1"/>
  </cols>
  <sheetData>
    <row r="2" spans="1:27" s="10" customFormat="1" ht="13.8">
      <c r="A2" s="14" t="s">
        <v>100</v>
      </c>
      <c r="B2" s="13"/>
      <c r="C2" s="14"/>
      <c r="D2" s="15"/>
      <c r="E2" s="15"/>
      <c r="F2" s="15"/>
      <c r="G2" s="15"/>
      <c r="H2" s="15"/>
      <c r="I2" s="15"/>
      <c r="J2" s="16"/>
      <c r="K2" s="16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47"/>
      <c r="X2" s="16"/>
      <c r="Y2" s="16"/>
      <c r="Z2" s="16"/>
      <c r="AA2" s="16"/>
    </row>
    <row r="3" spans="1:27" s="10" customFormat="1" ht="14.4" thickBot="1">
      <c r="A3" s="17"/>
      <c r="B3" s="99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7"/>
      <c r="X3" s="16"/>
      <c r="Y3" s="16"/>
      <c r="Z3" s="16"/>
      <c r="AA3" s="16"/>
    </row>
    <row r="4" spans="1:27" s="10" customFormat="1" ht="15" customHeight="1">
      <c r="A4" s="57"/>
      <c r="B4" s="58"/>
      <c r="C4" s="58"/>
      <c r="D4" s="213" t="s">
        <v>75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1"/>
      <c r="Y4" s="211"/>
      <c r="Z4" s="211"/>
      <c r="AA4" s="212"/>
    </row>
    <row r="5" spans="1:27" s="10" customFormat="1" ht="15" customHeight="1">
      <c r="A5" s="59"/>
      <c r="B5" s="55" t="s">
        <v>0</v>
      </c>
      <c r="C5" s="56" t="s">
        <v>46</v>
      </c>
      <c r="D5" s="203" t="s">
        <v>15</v>
      </c>
      <c r="E5" s="203"/>
      <c r="F5" s="203"/>
      <c r="G5" s="203"/>
      <c r="H5" s="203" t="s">
        <v>50</v>
      </c>
      <c r="I5" s="203"/>
      <c r="J5" s="203" t="s">
        <v>16</v>
      </c>
      <c r="K5" s="203"/>
      <c r="L5" s="203" t="s">
        <v>16</v>
      </c>
      <c r="M5" s="203"/>
      <c r="N5" s="203" t="s">
        <v>16</v>
      </c>
      <c r="O5" s="203"/>
      <c r="P5" s="203" t="s">
        <v>17</v>
      </c>
      <c r="Q5" s="203"/>
      <c r="R5" s="203"/>
      <c r="S5" s="203"/>
      <c r="T5" s="203" t="s">
        <v>18</v>
      </c>
      <c r="U5" s="203"/>
      <c r="V5" s="203"/>
      <c r="W5" s="203"/>
      <c r="X5" s="203" t="s">
        <v>14</v>
      </c>
      <c r="Y5" s="203"/>
      <c r="Z5" s="203"/>
      <c r="AA5" s="215"/>
    </row>
    <row r="6" spans="1:27" s="10" customFormat="1" ht="13.8">
      <c r="A6" s="59"/>
      <c r="B6" s="55" t="s">
        <v>1</v>
      </c>
      <c r="C6" s="56" t="s">
        <v>47</v>
      </c>
      <c r="D6" s="55" t="s">
        <v>135</v>
      </c>
      <c r="E6" s="55" t="s">
        <v>142</v>
      </c>
      <c r="F6" s="203" t="s">
        <v>22</v>
      </c>
      <c r="G6" s="203"/>
      <c r="H6" s="55" t="s">
        <v>135</v>
      </c>
      <c r="I6" s="55" t="s">
        <v>142</v>
      </c>
      <c r="J6" s="203" t="s">
        <v>22</v>
      </c>
      <c r="K6" s="203"/>
      <c r="L6" s="55" t="s">
        <v>135</v>
      </c>
      <c r="M6" s="55" t="s">
        <v>142</v>
      </c>
      <c r="N6" s="203" t="s">
        <v>22</v>
      </c>
      <c r="O6" s="203"/>
      <c r="P6" s="55" t="s">
        <v>135</v>
      </c>
      <c r="Q6" s="55" t="s">
        <v>142</v>
      </c>
      <c r="R6" s="203" t="s">
        <v>22</v>
      </c>
      <c r="S6" s="203"/>
      <c r="T6" s="55" t="s">
        <v>135</v>
      </c>
      <c r="U6" s="55" t="s">
        <v>142</v>
      </c>
      <c r="V6" s="203" t="s">
        <v>22</v>
      </c>
      <c r="W6" s="203"/>
      <c r="X6" s="55" t="s">
        <v>135</v>
      </c>
      <c r="Y6" s="55" t="s">
        <v>142</v>
      </c>
      <c r="Z6" s="203" t="s">
        <v>22</v>
      </c>
      <c r="AA6" s="215"/>
    </row>
    <row r="7" spans="1:27" s="10" customFormat="1" ht="28.5" customHeight="1">
      <c r="A7" s="60" t="s">
        <v>2</v>
      </c>
      <c r="B7" s="103" t="s">
        <v>24</v>
      </c>
      <c r="C7" s="104">
        <f>Y7/Y20</f>
        <v>9.0563832895121238E-3</v>
      </c>
      <c r="D7" s="77">
        <v>11</v>
      </c>
      <c r="E7" s="77">
        <v>11</v>
      </c>
      <c r="F7" s="119">
        <f t="shared" ref="F7:F20" si="0">E7-D7</f>
        <v>0</v>
      </c>
      <c r="G7" s="120">
        <f t="shared" ref="G7:G20" si="1">F7/D7</f>
        <v>0</v>
      </c>
      <c r="H7" s="77">
        <v>1</v>
      </c>
      <c r="I7" s="77">
        <v>1</v>
      </c>
      <c r="J7" s="121">
        <f>I7-H7</f>
        <v>0</v>
      </c>
      <c r="K7" s="120">
        <f>J7/H7</f>
        <v>0</v>
      </c>
      <c r="L7" s="77"/>
      <c r="M7" s="77"/>
      <c r="N7" s="121"/>
      <c r="O7" s="120"/>
      <c r="P7" s="77">
        <v>9</v>
      </c>
      <c r="Q7" s="77">
        <v>12</v>
      </c>
      <c r="R7" s="121">
        <f>Q7-P7</f>
        <v>3</v>
      </c>
      <c r="S7" s="120">
        <f>R7/P7</f>
        <v>0.33333333333333331</v>
      </c>
      <c r="T7" s="77">
        <v>5</v>
      </c>
      <c r="U7" s="77">
        <v>7</v>
      </c>
      <c r="V7" s="121">
        <f>U7-T7</f>
        <v>2</v>
      </c>
      <c r="W7" s="120">
        <f>V7/T7</f>
        <v>0.4</v>
      </c>
      <c r="X7" s="121">
        <f>D7+H7+L7+P7+T7</f>
        <v>26</v>
      </c>
      <c r="Y7" s="121">
        <f>E7+I7+M7+Q7+U7</f>
        <v>31</v>
      </c>
      <c r="Z7" s="121">
        <f>Y7-X7</f>
        <v>5</v>
      </c>
      <c r="AA7" s="122">
        <f>Z7/X7</f>
        <v>0.19230769230769232</v>
      </c>
    </row>
    <row r="8" spans="1:27" s="10" customFormat="1" ht="13.5" customHeight="1">
      <c r="A8" s="60" t="s">
        <v>29</v>
      </c>
      <c r="B8" s="103" t="s">
        <v>25</v>
      </c>
      <c r="C8" s="104">
        <f>Y8/Y20</f>
        <v>8.7642418930762491E-4</v>
      </c>
      <c r="D8" s="77">
        <v>1</v>
      </c>
      <c r="E8" s="77">
        <v>1</v>
      </c>
      <c r="F8" s="119">
        <f t="shared" si="0"/>
        <v>0</v>
      </c>
      <c r="G8" s="120">
        <f t="shared" si="1"/>
        <v>0</v>
      </c>
      <c r="H8" s="77"/>
      <c r="I8" s="77"/>
      <c r="J8" s="121"/>
      <c r="K8" s="120"/>
      <c r="L8" s="77"/>
      <c r="M8" s="77"/>
      <c r="N8" s="121"/>
      <c r="O8" s="120"/>
      <c r="P8" s="77">
        <v>1</v>
      </c>
      <c r="Q8" s="77">
        <v>1</v>
      </c>
      <c r="R8" s="121">
        <f t="shared" ref="R8:R19" si="2">Q8-P8</f>
        <v>0</v>
      </c>
      <c r="S8" s="120">
        <f t="shared" ref="S8:S19" si="3">R8/P8</f>
        <v>0</v>
      </c>
      <c r="T8" s="77"/>
      <c r="U8" s="77">
        <v>1</v>
      </c>
      <c r="V8" s="121">
        <f t="shared" ref="V8:V19" si="4">U8-T8</f>
        <v>1</v>
      </c>
      <c r="W8" s="120" t="e">
        <f t="shared" ref="W8:W19" si="5">V8/T8</f>
        <v>#DIV/0!</v>
      </c>
      <c r="X8" s="121">
        <f t="shared" ref="X8:Y20" si="6">D8+H8+L8+P8+T8</f>
        <v>2</v>
      </c>
      <c r="Y8" s="121">
        <f t="shared" si="6"/>
        <v>3</v>
      </c>
      <c r="Z8" s="121">
        <f t="shared" ref="Z8:Z19" si="7">Y8-X8</f>
        <v>1</v>
      </c>
      <c r="AA8" s="122">
        <f t="shared" ref="AA8:AA19" si="8">Z8/X8</f>
        <v>0.5</v>
      </c>
    </row>
    <row r="9" spans="1:27" s="10" customFormat="1" ht="14.4">
      <c r="A9" s="60" t="s">
        <v>3</v>
      </c>
      <c r="B9" s="103" t="s">
        <v>4</v>
      </c>
      <c r="C9" s="104">
        <f>Y9/Y20</f>
        <v>8.9395267309377732E-2</v>
      </c>
      <c r="D9" s="77">
        <v>155</v>
      </c>
      <c r="E9" s="77">
        <v>161</v>
      </c>
      <c r="F9" s="119">
        <f t="shared" si="0"/>
        <v>6</v>
      </c>
      <c r="G9" s="120">
        <f t="shared" si="1"/>
        <v>3.870967741935484E-2</v>
      </c>
      <c r="H9" s="77">
        <v>25</v>
      </c>
      <c r="I9" s="77">
        <v>27</v>
      </c>
      <c r="J9" s="121">
        <f t="shared" ref="J8:J19" si="9">I9-H9</f>
        <v>2</v>
      </c>
      <c r="K9" s="120">
        <f t="shared" ref="K8:K19" si="10">J9/H9</f>
        <v>0.08</v>
      </c>
      <c r="L9" s="77">
        <v>4</v>
      </c>
      <c r="M9" s="77">
        <v>3</v>
      </c>
      <c r="N9" s="121">
        <f t="shared" ref="N7:N20" si="11">M9-L9</f>
        <v>-1</v>
      </c>
      <c r="O9" s="120">
        <f t="shared" ref="O8:O19" si="12">N9/L9</f>
        <v>-0.25</v>
      </c>
      <c r="P9" s="77">
        <v>104</v>
      </c>
      <c r="Q9" s="77">
        <v>102</v>
      </c>
      <c r="R9" s="121">
        <f t="shared" si="2"/>
        <v>-2</v>
      </c>
      <c r="S9" s="120">
        <f t="shared" si="3"/>
        <v>-1.9230769230769232E-2</v>
      </c>
      <c r="T9" s="77">
        <v>11</v>
      </c>
      <c r="U9" s="77">
        <v>13</v>
      </c>
      <c r="V9" s="121">
        <f t="shared" si="4"/>
        <v>2</v>
      </c>
      <c r="W9" s="120">
        <f t="shared" si="5"/>
        <v>0.18181818181818182</v>
      </c>
      <c r="X9" s="121">
        <f t="shared" si="6"/>
        <v>299</v>
      </c>
      <c r="Y9" s="121">
        <f t="shared" si="6"/>
        <v>306</v>
      </c>
      <c r="Z9" s="121">
        <f t="shared" si="7"/>
        <v>7</v>
      </c>
      <c r="AA9" s="122">
        <f t="shared" si="8"/>
        <v>2.3411371237458192E-2</v>
      </c>
    </row>
    <row r="10" spans="1:27" s="10" customFormat="1" ht="51" customHeight="1">
      <c r="A10" s="60" t="s">
        <v>68</v>
      </c>
      <c r="B10" s="103" t="s">
        <v>69</v>
      </c>
      <c r="C10" s="104">
        <f>Y10/Y20</f>
        <v>1.1685655857434998E-3</v>
      </c>
      <c r="D10" s="77">
        <v>4</v>
      </c>
      <c r="E10" s="77">
        <v>4</v>
      </c>
      <c r="F10" s="119">
        <f t="shared" si="0"/>
        <v>0</v>
      </c>
      <c r="G10" s="120">
        <f t="shared" si="1"/>
        <v>0</v>
      </c>
      <c r="H10" s="77"/>
      <c r="I10" s="77"/>
      <c r="J10" s="121"/>
      <c r="K10" s="120"/>
      <c r="L10" s="77"/>
      <c r="M10" s="77"/>
      <c r="N10" s="121"/>
      <c r="O10" s="120"/>
      <c r="P10" s="77"/>
      <c r="Q10" s="77"/>
      <c r="R10" s="121"/>
      <c r="S10" s="120"/>
      <c r="T10" s="77"/>
      <c r="U10" s="77"/>
      <c r="V10" s="121"/>
      <c r="W10" s="120"/>
      <c r="X10" s="121">
        <f t="shared" si="6"/>
        <v>4</v>
      </c>
      <c r="Y10" s="121">
        <f t="shared" si="6"/>
        <v>4</v>
      </c>
      <c r="Z10" s="121">
        <f t="shared" si="7"/>
        <v>0</v>
      </c>
      <c r="AA10" s="122">
        <f t="shared" si="8"/>
        <v>0</v>
      </c>
    </row>
    <row r="11" spans="1:27" s="10" customFormat="1" ht="78.599999999999994" customHeight="1">
      <c r="A11" s="60" t="s">
        <v>5</v>
      </c>
      <c r="B11" s="103" t="s">
        <v>31</v>
      </c>
      <c r="C11" s="104">
        <f>Y11/Y20</f>
        <v>2.6292725679228747E-3</v>
      </c>
      <c r="D11" s="77">
        <v>4</v>
      </c>
      <c r="E11" s="77">
        <v>5</v>
      </c>
      <c r="F11" s="119">
        <f t="shared" si="0"/>
        <v>1</v>
      </c>
      <c r="G11" s="120">
        <f t="shared" si="1"/>
        <v>0.25</v>
      </c>
      <c r="H11" s="77">
        <v>1</v>
      </c>
      <c r="I11" s="77"/>
      <c r="J11" s="121">
        <f t="shared" si="9"/>
        <v>-1</v>
      </c>
      <c r="K11" s="120">
        <f t="shared" si="10"/>
        <v>-1</v>
      </c>
      <c r="L11" s="77">
        <v>1</v>
      </c>
      <c r="M11" s="77">
        <v>1</v>
      </c>
      <c r="N11" s="121">
        <f t="shared" si="11"/>
        <v>0</v>
      </c>
      <c r="O11" s="120">
        <f t="shared" si="12"/>
        <v>0</v>
      </c>
      <c r="P11" s="77">
        <v>2</v>
      </c>
      <c r="Q11" s="77">
        <v>3</v>
      </c>
      <c r="R11" s="121">
        <f t="shared" si="2"/>
        <v>1</v>
      </c>
      <c r="S11" s="120">
        <f t="shared" si="3"/>
        <v>0.5</v>
      </c>
      <c r="T11" s="77"/>
      <c r="U11" s="77"/>
      <c r="V11" s="121"/>
      <c r="W11" s="120"/>
      <c r="X11" s="121">
        <f t="shared" si="6"/>
        <v>8</v>
      </c>
      <c r="Y11" s="121">
        <f t="shared" si="6"/>
        <v>9</v>
      </c>
      <c r="Z11" s="121">
        <f t="shared" si="7"/>
        <v>1</v>
      </c>
      <c r="AA11" s="122">
        <f t="shared" si="8"/>
        <v>0.125</v>
      </c>
    </row>
    <row r="12" spans="1:27" s="10" customFormat="1" ht="14.4">
      <c r="A12" s="60" t="s">
        <v>6</v>
      </c>
      <c r="B12" s="103" t="s">
        <v>7</v>
      </c>
      <c r="C12" s="104">
        <f>Y12/Y20</f>
        <v>8.6181711948583109E-2</v>
      </c>
      <c r="D12" s="77">
        <v>135</v>
      </c>
      <c r="E12" s="77">
        <v>133</v>
      </c>
      <c r="F12" s="119">
        <f t="shared" si="0"/>
        <v>-2</v>
      </c>
      <c r="G12" s="120">
        <f t="shared" si="1"/>
        <v>-1.4814814814814815E-2</v>
      </c>
      <c r="H12" s="77">
        <v>24</v>
      </c>
      <c r="I12" s="77">
        <v>25</v>
      </c>
      <c r="J12" s="121">
        <f t="shared" si="9"/>
        <v>1</v>
      </c>
      <c r="K12" s="120">
        <f t="shared" si="10"/>
        <v>4.1666666666666664E-2</v>
      </c>
      <c r="L12" s="77">
        <v>2</v>
      </c>
      <c r="M12" s="77">
        <v>2</v>
      </c>
      <c r="N12" s="121">
        <f t="shared" si="11"/>
        <v>0</v>
      </c>
      <c r="O12" s="120">
        <f t="shared" si="12"/>
        <v>0</v>
      </c>
      <c r="P12" s="77">
        <v>98</v>
      </c>
      <c r="Q12" s="77">
        <v>97</v>
      </c>
      <c r="R12" s="121">
        <f t="shared" si="2"/>
        <v>-1</v>
      </c>
      <c r="S12" s="120">
        <f t="shared" si="3"/>
        <v>-1.020408163265306E-2</v>
      </c>
      <c r="T12" s="77">
        <v>37</v>
      </c>
      <c r="U12" s="77">
        <v>38</v>
      </c>
      <c r="V12" s="121">
        <f t="shared" si="4"/>
        <v>1</v>
      </c>
      <c r="W12" s="120">
        <f t="shared" si="5"/>
        <v>2.7027027027027029E-2</v>
      </c>
      <c r="X12" s="121">
        <f t="shared" si="6"/>
        <v>296</v>
      </c>
      <c r="Y12" s="121">
        <f t="shared" si="6"/>
        <v>295</v>
      </c>
      <c r="Z12" s="121">
        <f t="shared" si="7"/>
        <v>-1</v>
      </c>
      <c r="AA12" s="122">
        <f t="shared" si="8"/>
        <v>-3.3783783783783786E-3</v>
      </c>
    </row>
    <row r="13" spans="1:27" s="10" customFormat="1" ht="14.4">
      <c r="A13" s="60" t="s">
        <v>8</v>
      </c>
      <c r="B13" s="103" t="s">
        <v>9</v>
      </c>
      <c r="C13" s="104">
        <f>Y13/Y20</f>
        <v>0.19661115980134386</v>
      </c>
      <c r="D13" s="77">
        <v>303</v>
      </c>
      <c r="E13" s="77">
        <v>312</v>
      </c>
      <c r="F13" s="119">
        <f t="shared" si="0"/>
        <v>9</v>
      </c>
      <c r="G13" s="120">
        <f t="shared" si="1"/>
        <v>2.9702970297029702E-2</v>
      </c>
      <c r="H13" s="77">
        <v>92</v>
      </c>
      <c r="I13" s="77">
        <v>96</v>
      </c>
      <c r="J13" s="121">
        <f t="shared" si="9"/>
        <v>4</v>
      </c>
      <c r="K13" s="120">
        <f t="shared" si="10"/>
        <v>4.3478260869565216E-2</v>
      </c>
      <c r="L13" s="77">
        <v>10</v>
      </c>
      <c r="M13" s="77">
        <v>12</v>
      </c>
      <c r="N13" s="121">
        <f t="shared" si="11"/>
        <v>2</v>
      </c>
      <c r="O13" s="120">
        <f t="shared" si="12"/>
        <v>0.2</v>
      </c>
      <c r="P13" s="77">
        <v>203</v>
      </c>
      <c r="Q13" s="77">
        <v>199</v>
      </c>
      <c r="R13" s="121">
        <f t="shared" si="2"/>
        <v>-4</v>
      </c>
      <c r="S13" s="120">
        <f t="shared" si="3"/>
        <v>-1.9704433497536946E-2</v>
      </c>
      <c r="T13" s="77">
        <v>56</v>
      </c>
      <c r="U13" s="77">
        <v>54</v>
      </c>
      <c r="V13" s="121">
        <f t="shared" si="4"/>
        <v>-2</v>
      </c>
      <c r="W13" s="120">
        <f t="shared" si="5"/>
        <v>-3.5714285714285712E-2</v>
      </c>
      <c r="X13" s="121">
        <f t="shared" si="6"/>
        <v>664</v>
      </c>
      <c r="Y13" s="121">
        <f t="shared" si="6"/>
        <v>673</v>
      </c>
      <c r="Z13" s="121">
        <f t="shared" si="7"/>
        <v>9</v>
      </c>
      <c r="AA13" s="122">
        <f t="shared" si="8"/>
        <v>1.355421686746988E-2</v>
      </c>
    </row>
    <row r="14" spans="1:27" s="10" customFormat="1" ht="27.6">
      <c r="A14" s="60" t="s">
        <v>10</v>
      </c>
      <c r="B14" s="103" t="s">
        <v>26</v>
      </c>
      <c r="C14" s="104">
        <f>Y14/Y20</f>
        <v>2.9214139643587496E-2</v>
      </c>
      <c r="D14" s="77">
        <v>46</v>
      </c>
      <c r="E14" s="77">
        <v>42</v>
      </c>
      <c r="F14" s="119">
        <f t="shared" si="0"/>
        <v>-4</v>
      </c>
      <c r="G14" s="120">
        <f t="shared" si="1"/>
        <v>-8.6956521739130432E-2</v>
      </c>
      <c r="H14" s="77">
        <v>17</v>
      </c>
      <c r="I14" s="77">
        <v>16</v>
      </c>
      <c r="J14" s="121">
        <f t="shared" si="9"/>
        <v>-1</v>
      </c>
      <c r="K14" s="120">
        <f t="shared" si="10"/>
        <v>-5.8823529411764705E-2</v>
      </c>
      <c r="L14" s="77"/>
      <c r="M14" s="77"/>
      <c r="N14" s="121"/>
      <c r="O14" s="120"/>
      <c r="P14" s="77">
        <v>36</v>
      </c>
      <c r="Q14" s="77">
        <v>36</v>
      </c>
      <c r="R14" s="121">
        <f t="shared" si="2"/>
        <v>0</v>
      </c>
      <c r="S14" s="120">
        <f t="shared" si="3"/>
        <v>0</v>
      </c>
      <c r="T14" s="77">
        <v>7</v>
      </c>
      <c r="U14" s="77">
        <v>6</v>
      </c>
      <c r="V14" s="121">
        <f t="shared" si="4"/>
        <v>-1</v>
      </c>
      <c r="W14" s="120">
        <f t="shared" si="5"/>
        <v>-0.14285714285714285</v>
      </c>
      <c r="X14" s="121">
        <f t="shared" si="6"/>
        <v>106</v>
      </c>
      <c r="Y14" s="121">
        <f t="shared" si="6"/>
        <v>100</v>
      </c>
      <c r="Z14" s="121">
        <f t="shared" si="7"/>
        <v>-6</v>
      </c>
      <c r="AA14" s="122">
        <f t="shared" si="8"/>
        <v>-5.6603773584905662E-2</v>
      </c>
    </row>
    <row r="15" spans="1:27" s="10" customFormat="1" ht="36.75" customHeight="1">
      <c r="A15" s="60" t="s">
        <v>30</v>
      </c>
      <c r="B15" s="103" t="s">
        <v>27</v>
      </c>
      <c r="C15" s="104">
        <f>Y15/Y20</f>
        <v>8.4721004966403737E-2</v>
      </c>
      <c r="D15" s="77">
        <v>74</v>
      </c>
      <c r="E15" s="77">
        <v>77</v>
      </c>
      <c r="F15" s="119">
        <f t="shared" si="0"/>
        <v>3</v>
      </c>
      <c r="G15" s="120">
        <f t="shared" si="1"/>
        <v>4.0540540540540543E-2</v>
      </c>
      <c r="H15" s="77">
        <v>44</v>
      </c>
      <c r="I15" s="77">
        <v>48</v>
      </c>
      <c r="J15" s="121">
        <f t="shared" si="9"/>
        <v>4</v>
      </c>
      <c r="K15" s="120">
        <f t="shared" si="10"/>
        <v>9.0909090909090912E-2</v>
      </c>
      <c r="L15" s="77">
        <v>11</v>
      </c>
      <c r="M15" s="77">
        <v>12</v>
      </c>
      <c r="N15" s="121">
        <f t="shared" si="11"/>
        <v>1</v>
      </c>
      <c r="O15" s="120">
        <f t="shared" si="12"/>
        <v>9.0909090909090912E-2</v>
      </c>
      <c r="P15" s="77">
        <v>89</v>
      </c>
      <c r="Q15" s="77">
        <v>98</v>
      </c>
      <c r="R15" s="121">
        <f t="shared" si="2"/>
        <v>9</v>
      </c>
      <c r="S15" s="120">
        <f t="shared" si="3"/>
        <v>0.10112359550561797</v>
      </c>
      <c r="T15" s="77">
        <v>53</v>
      </c>
      <c r="U15" s="77">
        <v>55</v>
      </c>
      <c r="V15" s="121">
        <f t="shared" si="4"/>
        <v>2</v>
      </c>
      <c r="W15" s="120">
        <f t="shared" si="5"/>
        <v>3.7735849056603772E-2</v>
      </c>
      <c r="X15" s="121">
        <f t="shared" si="6"/>
        <v>271</v>
      </c>
      <c r="Y15" s="121">
        <f t="shared" si="6"/>
        <v>290</v>
      </c>
      <c r="Z15" s="121">
        <f t="shared" si="7"/>
        <v>19</v>
      </c>
      <c r="AA15" s="122">
        <f t="shared" si="8"/>
        <v>7.0110701107011064E-2</v>
      </c>
    </row>
    <row r="16" spans="1:27" s="10" customFormat="1" ht="27" customHeight="1">
      <c r="A16" s="60" t="s">
        <v>36</v>
      </c>
      <c r="B16" s="103" t="s">
        <v>37</v>
      </c>
      <c r="C16" s="104">
        <f>Y16/Y20</f>
        <v>1.6944200993280749E-2</v>
      </c>
      <c r="D16" s="77">
        <v>41</v>
      </c>
      <c r="E16" s="77">
        <v>43</v>
      </c>
      <c r="F16" s="119">
        <f t="shared" si="0"/>
        <v>2</v>
      </c>
      <c r="G16" s="120">
        <f t="shared" si="1"/>
        <v>4.878048780487805E-2</v>
      </c>
      <c r="H16" s="77">
        <v>4</v>
      </c>
      <c r="I16" s="77">
        <v>4</v>
      </c>
      <c r="J16" s="121">
        <f t="shared" si="9"/>
        <v>0</v>
      </c>
      <c r="K16" s="120">
        <f t="shared" si="10"/>
        <v>0</v>
      </c>
      <c r="L16" s="77">
        <v>2</v>
      </c>
      <c r="M16" s="77">
        <v>2</v>
      </c>
      <c r="N16" s="121">
        <f t="shared" si="11"/>
        <v>0</v>
      </c>
      <c r="O16" s="120">
        <f t="shared" si="12"/>
        <v>0</v>
      </c>
      <c r="P16" s="77">
        <v>6</v>
      </c>
      <c r="Q16" s="77">
        <v>7</v>
      </c>
      <c r="R16" s="121">
        <f t="shared" si="2"/>
        <v>1</v>
      </c>
      <c r="S16" s="120">
        <f t="shared" si="3"/>
        <v>0.16666666666666666</v>
      </c>
      <c r="T16" s="77">
        <v>2</v>
      </c>
      <c r="U16" s="77">
        <v>2</v>
      </c>
      <c r="V16" s="121">
        <f t="shared" si="4"/>
        <v>0</v>
      </c>
      <c r="W16" s="120">
        <f t="shared" si="5"/>
        <v>0</v>
      </c>
      <c r="X16" s="121">
        <f t="shared" si="6"/>
        <v>55</v>
      </c>
      <c r="Y16" s="121">
        <f t="shared" si="6"/>
        <v>58</v>
      </c>
      <c r="Z16" s="121">
        <f t="shared" si="7"/>
        <v>3</v>
      </c>
      <c r="AA16" s="122">
        <f t="shared" si="8"/>
        <v>5.4545454545454543E-2</v>
      </c>
    </row>
    <row r="17" spans="1:27" s="10" customFormat="1" ht="41.4">
      <c r="A17" s="60" t="s">
        <v>11</v>
      </c>
      <c r="B17" s="103" t="s">
        <v>32</v>
      </c>
      <c r="C17" s="104">
        <f>Y17/Y20</f>
        <v>7.9754601226993863E-2</v>
      </c>
      <c r="D17" s="77">
        <v>128</v>
      </c>
      <c r="E17" s="77">
        <v>128</v>
      </c>
      <c r="F17" s="119">
        <f t="shared" si="0"/>
        <v>0</v>
      </c>
      <c r="G17" s="120">
        <f t="shared" si="1"/>
        <v>0</v>
      </c>
      <c r="H17" s="77">
        <v>37</v>
      </c>
      <c r="I17" s="77">
        <v>36</v>
      </c>
      <c r="J17" s="121">
        <f t="shared" si="9"/>
        <v>-1</v>
      </c>
      <c r="K17" s="120">
        <f t="shared" si="10"/>
        <v>-2.7027027027027029E-2</v>
      </c>
      <c r="L17" s="77">
        <v>3</v>
      </c>
      <c r="M17" s="77">
        <v>3</v>
      </c>
      <c r="N17" s="121">
        <f t="shared" si="11"/>
        <v>0</v>
      </c>
      <c r="O17" s="120">
        <f t="shared" si="12"/>
        <v>0</v>
      </c>
      <c r="P17" s="77">
        <v>71</v>
      </c>
      <c r="Q17" s="77">
        <v>70</v>
      </c>
      <c r="R17" s="121">
        <f t="shared" si="2"/>
        <v>-1</v>
      </c>
      <c r="S17" s="120">
        <f t="shared" si="3"/>
        <v>-1.4084507042253521E-2</v>
      </c>
      <c r="T17" s="77">
        <v>36</v>
      </c>
      <c r="U17" s="77">
        <v>36</v>
      </c>
      <c r="V17" s="121">
        <f t="shared" si="4"/>
        <v>0</v>
      </c>
      <c r="W17" s="120">
        <f t="shared" si="5"/>
        <v>0</v>
      </c>
      <c r="X17" s="121">
        <f t="shared" si="6"/>
        <v>275</v>
      </c>
      <c r="Y17" s="121">
        <f t="shared" si="6"/>
        <v>273</v>
      </c>
      <c r="Z17" s="121">
        <f t="shared" si="7"/>
        <v>-2</v>
      </c>
      <c r="AA17" s="122">
        <f t="shared" si="8"/>
        <v>-7.2727272727272727E-3</v>
      </c>
    </row>
    <row r="18" spans="1:27" s="10" customFormat="1" ht="14.4">
      <c r="A18" s="61"/>
      <c r="B18" s="105" t="s">
        <v>28</v>
      </c>
      <c r="C18" s="104">
        <f>Y18/Y20</f>
        <v>0.25942156003505695</v>
      </c>
      <c r="D18" s="77">
        <v>429</v>
      </c>
      <c r="E18" s="77">
        <v>442</v>
      </c>
      <c r="F18" s="119">
        <f t="shared" si="0"/>
        <v>13</v>
      </c>
      <c r="G18" s="120">
        <f t="shared" si="1"/>
        <v>3.0303030303030304E-2</v>
      </c>
      <c r="H18" s="77">
        <v>126</v>
      </c>
      <c r="I18" s="77">
        <v>124</v>
      </c>
      <c r="J18" s="121">
        <f t="shared" si="9"/>
        <v>-2</v>
      </c>
      <c r="K18" s="120">
        <f t="shared" si="10"/>
        <v>-1.5873015873015872E-2</v>
      </c>
      <c r="L18" s="77">
        <v>12</v>
      </c>
      <c r="M18" s="77">
        <v>13</v>
      </c>
      <c r="N18" s="121">
        <f t="shared" si="11"/>
        <v>1</v>
      </c>
      <c r="O18" s="120">
        <f t="shared" si="12"/>
        <v>8.3333333333333329E-2</v>
      </c>
      <c r="P18" s="77">
        <v>219</v>
      </c>
      <c r="Q18" s="77">
        <v>223</v>
      </c>
      <c r="R18" s="121">
        <f t="shared" si="2"/>
        <v>4</v>
      </c>
      <c r="S18" s="120">
        <f t="shared" si="3"/>
        <v>1.8264840182648401E-2</v>
      </c>
      <c r="T18" s="77">
        <v>82</v>
      </c>
      <c r="U18" s="77">
        <v>86</v>
      </c>
      <c r="V18" s="121">
        <f t="shared" si="4"/>
        <v>4</v>
      </c>
      <c r="W18" s="120">
        <f t="shared" si="5"/>
        <v>4.878048780487805E-2</v>
      </c>
      <c r="X18" s="121">
        <f t="shared" si="6"/>
        <v>868</v>
      </c>
      <c r="Y18" s="121">
        <f t="shared" si="6"/>
        <v>888</v>
      </c>
      <c r="Z18" s="121">
        <f t="shared" si="7"/>
        <v>20</v>
      </c>
      <c r="AA18" s="122">
        <f t="shared" si="8"/>
        <v>2.3041474654377881E-2</v>
      </c>
    </row>
    <row r="19" spans="1:27" s="10" customFormat="1" ht="14.4">
      <c r="A19" s="60" t="s">
        <v>12</v>
      </c>
      <c r="B19" s="106" t="s">
        <v>13</v>
      </c>
      <c r="C19" s="138">
        <f>Y19/Y20</f>
        <v>0.14402570844288637</v>
      </c>
      <c r="D19" s="77">
        <v>183</v>
      </c>
      <c r="E19" s="102">
        <v>183</v>
      </c>
      <c r="F19" s="119">
        <f t="shared" si="0"/>
        <v>0</v>
      </c>
      <c r="G19" s="120">
        <f t="shared" si="1"/>
        <v>0</v>
      </c>
      <c r="H19" s="77">
        <v>56</v>
      </c>
      <c r="I19" s="102">
        <v>55</v>
      </c>
      <c r="J19" s="121">
        <f t="shared" si="9"/>
        <v>-1</v>
      </c>
      <c r="K19" s="120">
        <f t="shared" si="10"/>
        <v>-1.7857142857142856E-2</v>
      </c>
      <c r="L19" s="77">
        <v>2</v>
      </c>
      <c r="M19" s="102">
        <v>2</v>
      </c>
      <c r="N19" s="121">
        <f t="shared" si="11"/>
        <v>0</v>
      </c>
      <c r="O19" s="120">
        <f t="shared" si="12"/>
        <v>0</v>
      </c>
      <c r="P19" s="77">
        <v>153</v>
      </c>
      <c r="Q19" s="102">
        <v>152</v>
      </c>
      <c r="R19" s="121">
        <f t="shared" si="2"/>
        <v>-1</v>
      </c>
      <c r="S19" s="120">
        <f t="shared" si="3"/>
        <v>-6.5359477124183009E-3</v>
      </c>
      <c r="T19" s="77">
        <v>101</v>
      </c>
      <c r="U19" s="102">
        <v>101</v>
      </c>
      <c r="V19" s="180">
        <f t="shared" si="4"/>
        <v>0</v>
      </c>
      <c r="W19" s="179">
        <f t="shared" si="5"/>
        <v>0</v>
      </c>
      <c r="X19" s="121">
        <f t="shared" si="6"/>
        <v>495</v>
      </c>
      <c r="Y19" s="121">
        <f t="shared" si="6"/>
        <v>493</v>
      </c>
      <c r="Z19" s="121">
        <f t="shared" si="7"/>
        <v>-2</v>
      </c>
      <c r="AA19" s="122">
        <f t="shared" si="8"/>
        <v>-4.0404040404040404E-3</v>
      </c>
    </row>
    <row r="20" spans="1:27" s="10" customFormat="1" ht="14.4" thickBot="1">
      <c r="A20" s="62"/>
      <c r="B20" s="63" t="s">
        <v>14</v>
      </c>
      <c r="C20" s="64">
        <f>Y20/Y20</f>
        <v>1</v>
      </c>
      <c r="D20" s="113">
        <f>SUM(D7:D19)</f>
        <v>1514</v>
      </c>
      <c r="E20" s="113">
        <f>SUM(E7:E19)</f>
        <v>1542</v>
      </c>
      <c r="F20" s="114">
        <f t="shared" si="0"/>
        <v>28</v>
      </c>
      <c r="G20" s="115">
        <f t="shared" si="1"/>
        <v>1.8494055482166448E-2</v>
      </c>
      <c r="H20" s="113">
        <f>SUM(H7:H19)</f>
        <v>427</v>
      </c>
      <c r="I20" s="113">
        <f>SUM(I7:I19)</f>
        <v>432</v>
      </c>
      <c r="J20" s="114">
        <f>I20-H20</f>
        <v>5</v>
      </c>
      <c r="K20" s="116">
        <f>J20/H20</f>
        <v>1.1709601873536301E-2</v>
      </c>
      <c r="L20" s="113">
        <f>SUM(L7:L19)</f>
        <v>47</v>
      </c>
      <c r="M20" s="113">
        <f>SUM(M7:M19)</f>
        <v>50</v>
      </c>
      <c r="N20" s="114">
        <f t="shared" si="11"/>
        <v>3</v>
      </c>
      <c r="O20" s="116">
        <f>N20/L20</f>
        <v>6.3829787234042548E-2</v>
      </c>
      <c r="P20" s="113">
        <f>SUM(P7:P19)</f>
        <v>991</v>
      </c>
      <c r="Q20" s="113">
        <f>SUM(Q7:Q19)</f>
        <v>1000</v>
      </c>
      <c r="R20" s="114">
        <f>Q20-P20</f>
        <v>9</v>
      </c>
      <c r="S20" s="116">
        <f>R20/P20</f>
        <v>9.0817356205852677E-3</v>
      </c>
      <c r="T20" s="113">
        <f>SUM(T7:T19)</f>
        <v>390</v>
      </c>
      <c r="U20" s="113">
        <f>SUM(U7:U19)</f>
        <v>399</v>
      </c>
      <c r="V20" s="114">
        <f>U20-T20</f>
        <v>9</v>
      </c>
      <c r="W20" s="116">
        <f>V20/T20</f>
        <v>2.3076923076923078E-2</v>
      </c>
      <c r="X20" s="117">
        <f>D20+H20+L20+P20+T20</f>
        <v>3369</v>
      </c>
      <c r="Y20" s="117">
        <f t="shared" si="6"/>
        <v>3423</v>
      </c>
      <c r="Z20" s="117">
        <f>Y20-X20</f>
        <v>54</v>
      </c>
      <c r="AA20" s="118">
        <f>Z20/X20</f>
        <v>1.6028495102404273E-2</v>
      </c>
    </row>
    <row r="21" spans="1:27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</row>
    <row r="22" spans="1:27">
      <c r="A22" s="5"/>
      <c r="B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8"/>
      <c r="X22" s="4"/>
      <c r="Y22" s="4"/>
      <c r="Z22" s="4"/>
    </row>
  </sheetData>
  <mergeCells count="15">
    <mergeCell ref="X4:AA4"/>
    <mergeCell ref="D4:W4"/>
    <mergeCell ref="T5:W5"/>
    <mergeCell ref="A21:Z21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7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7"/>
  <sheetViews>
    <sheetView workbookViewId="0">
      <selection activeCell="M4" sqref="M4"/>
    </sheetView>
  </sheetViews>
  <sheetFormatPr defaultRowHeight="14.4"/>
  <cols>
    <col min="1" max="1" width="32.44140625" customWidth="1"/>
    <col min="2" max="2" width="8.6640625" customWidth="1"/>
    <col min="3" max="3" width="7.6640625" customWidth="1"/>
    <col min="4" max="4" width="8.109375" customWidth="1"/>
    <col min="5" max="5" width="8" customWidth="1"/>
    <col min="6" max="6" width="7.5546875" customWidth="1"/>
    <col min="7" max="7" width="6.6640625" customWidth="1"/>
    <col min="8" max="8" width="6.88671875" customWidth="1"/>
    <col min="9" max="9" width="7" customWidth="1"/>
    <col min="10" max="10" width="7.109375" customWidth="1"/>
    <col min="11" max="11" width="6.88671875" customWidth="1"/>
    <col min="12" max="12" width="7.109375" customWidth="1"/>
    <col min="13" max="13" width="8" customWidth="1"/>
  </cols>
  <sheetData>
    <row r="3" spans="1:29" s="34" customFormat="1" ht="13.2">
      <c r="A3" s="33" t="s">
        <v>101</v>
      </c>
      <c r="C3" s="35"/>
      <c r="D3" s="35"/>
      <c r="E3" s="35"/>
      <c r="F3" s="35"/>
      <c r="G3" s="35"/>
      <c r="H3" s="36"/>
      <c r="I3" s="35"/>
      <c r="J3" s="35"/>
      <c r="K3" s="35"/>
      <c r="N3" s="35"/>
      <c r="O3" s="35"/>
      <c r="P3" s="35"/>
      <c r="Q3" s="35"/>
      <c r="R3" s="35"/>
      <c r="S3" s="35"/>
      <c r="V3" s="37"/>
      <c r="W3" s="37"/>
      <c r="X3" s="37"/>
      <c r="Y3" s="37"/>
      <c r="Z3" s="37"/>
    </row>
    <row r="4" spans="1:29" s="34" customFormat="1" ht="13.2">
      <c r="A4" s="33" t="s">
        <v>143</v>
      </c>
      <c r="B4" s="38"/>
      <c r="C4" s="33"/>
      <c r="D4" s="33"/>
      <c r="E4" s="33"/>
      <c r="F4" s="33"/>
      <c r="G4" s="33"/>
      <c r="H4" s="39"/>
      <c r="V4" s="37"/>
      <c r="W4" s="37"/>
      <c r="X4" s="37"/>
      <c r="Y4" s="37"/>
      <c r="Z4" s="37"/>
    </row>
    <row r="5" spans="1:29" s="8" customFormat="1" ht="13.8">
      <c r="A5" s="100"/>
      <c r="B5" s="7"/>
      <c r="C5" s="27"/>
      <c r="D5" s="27"/>
      <c r="E5" s="27"/>
      <c r="F5" s="27"/>
      <c r="G5" s="27"/>
      <c r="H5" s="30"/>
      <c r="V5" s="26"/>
      <c r="W5" s="26"/>
      <c r="X5" s="26"/>
      <c r="Y5" s="26"/>
      <c r="Z5" s="26"/>
    </row>
    <row r="6" spans="1:29" s="8" customFormat="1" thickBot="1">
      <c r="A6" s="7"/>
    </row>
    <row r="7" spans="1:29" s="8" customFormat="1">
      <c r="A7" s="67"/>
      <c r="B7" s="194" t="s">
        <v>65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5"/>
      <c r="AC7" s="8" t="s">
        <v>43</v>
      </c>
    </row>
    <row r="8" spans="1:29" s="8" customFormat="1">
      <c r="A8" s="68" t="s">
        <v>66</v>
      </c>
      <c r="B8" s="191" t="s">
        <v>53</v>
      </c>
      <c r="C8" s="191"/>
      <c r="D8" s="191" t="s">
        <v>54</v>
      </c>
      <c r="E8" s="191"/>
      <c r="F8" s="191" t="s">
        <v>55</v>
      </c>
      <c r="G8" s="191"/>
      <c r="H8" s="191" t="s">
        <v>56</v>
      </c>
      <c r="I8" s="191"/>
      <c r="J8" s="191" t="s">
        <v>57</v>
      </c>
      <c r="K8" s="191"/>
      <c r="L8" s="191" t="s">
        <v>19</v>
      </c>
      <c r="M8" s="192"/>
      <c r="AC8" s="8" t="s">
        <v>35</v>
      </c>
    </row>
    <row r="9" spans="1:29" s="8" customFormat="1">
      <c r="A9" s="69"/>
      <c r="B9" s="66" t="s">
        <v>34</v>
      </c>
      <c r="C9" s="66" t="s">
        <v>23</v>
      </c>
      <c r="D9" s="66" t="s">
        <v>34</v>
      </c>
      <c r="E9" s="66" t="s">
        <v>23</v>
      </c>
      <c r="F9" s="66" t="s">
        <v>34</v>
      </c>
      <c r="G9" s="66" t="s">
        <v>23</v>
      </c>
      <c r="H9" s="66" t="s">
        <v>34</v>
      </c>
      <c r="I9" s="66" t="s">
        <v>23</v>
      </c>
      <c r="J9" s="66" t="s">
        <v>34</v>
      </c>
      <c r="K9" s="66" t="s">
        <v>23</v>
      </c>
      <c r="L9" s="66" t="s">
        <v>34</v>
      </c>
      <c r="M9" s="70" t="s">
        <v>23</v>
      </c>
      <c r="AC9" s="28" t="s">
        <v>38</v>
      </c>
    </row>
    <row r="10" spans="1:29" s="8" customFormat="1">
      <c r="A10" s="135" t="s">
        <v>58</v>
      </c>
      <c r="B10" s="77">
        <v>57</v>
      </c>
      <c r="C10" s="50">
        <f>B10/B17</f>
        <v>3.6964980544747082E-2</v>
      </c>
      <c r="D10" s="77">
        <v>18</v>
      </c>
      <c r="E10" s="50">
        <f>D10/D17</f>
        <v>4.1666666666666664E-2</v>
      </c>
      <c r="F10" s="77">
        <v>2</v>
      </c>
      <c r="G10" s="50">
        <f>F10/F17</f>
        <v>0.04</v>
      </c>
      <c r="H10" s="77">
        <v>39</v>
      </c>
      <c r="I10" s="50">
        <f>H10/H17</f>
        <v>3.9E-2</v>
      </c>
      <c r="J10" s="77">
        <v>12</v>
      </c>
      <c r="K10" s="50">
        <f>J10/J17</f>
        <v>3.007518796992481E-2</v>
      </c>
      <c r="L10" s="51">
        <f t="shared" ref="L10:L16" si="0">B10+D10+F10+H10+J10</f>
        <v>128</v>
      </c>
      <c r="M10" s="45">
        <f>L10/L17</f>
        <v>3.7394098743791994E-2</v>
      </c>
      <c r="AC10" s="8" t="s">
        <v>39</v>
      </c>
    </row>
    <row r="11" spans="1:29" s="8" customFormat="1">
      <c r="A11" s="135" t="s">
        <v>59</v>
      </c>
      <c r="B11" s="77">
        <v>10</v>
      </c>
      <c r="C11" s="50">
        <f>B11/B17</f>
        <v>6.4850843060959796E-3</v>
      </c>
      <c r="D11" s="77">
        <v>3</v>
      </c>
      <c r="E11" s="50">
        <f>D11/D17</f>
        <v>6.9444444444444441E-3</v>
      </c>
      <c r="F11" s="77"/>
      <c r="G11" s="50">
        <f>F11/F17</f>
        <v>0</v>
      </c>
      <c r="H11" s="77">
        <v>7</v>
      </c>
      <c r="I11" s="50">
        <f>H11/H17</f>
        <v>7.0000000000000001E-3</v>
      </c>
      <c r="J11" s="77">
        <v>6</v>
      </c>
      <c r="K11" s="50">
        <f>J11/J17</f>
        <v>1.5037593984962405E-2</v>
      </c>
      <c r="L11" s="51">
        <f t="shared" si="0"/>
        <v>26</v>
      </c>
      <c r="M11" s="45">
        <f>L11/L17</f>
        <v>7.5956763073327487E-3</v>
      </c>
    </row>
    <row r="12" spans="1:29" s="8" customFormat="1">
      <c r="A12" s="135" t="s">
        <v>60</v>
      </c>
      <c r="B12" s="77">
        <v>1336</v>
      </c>
      <c r="C12" s="50">
        <f>B12/B17</f>
        <v>0.86640726329442286</v>
      </c>
      <c r="D12" s="77">
        <v>368</v>
      </c>
      <c r="E12" s="50">
        <f>D12/D17</f>
        <v>0.85185185185185186</v>
      </c>
      <c r="F12" s="77">
        <v>41</v>
      </c>
      <c r="G12" s="50">
        <f>F12/F17</f>
        <v>0.82</v>
      </c>
      <c r="H12" s="77">
        <v>806</v>
      </c>
      <c r="I12" s="50">
        <f>H12/H17</f>
        <v>0.80600000000000005</v>
      </c>
      <c r="J12" s="77">
        <v>262</v>
      </c>
      <c r="K12" s="50">
        <f>J12/J17</f>
        <v>0.65664160401002503</v>
      </c>
      <c r="L12" s="51">
        <f t="shared" si="0"/>
        <v>2813</v>
      </c>
      <c r="M12" s="45">
        <f>L12/L17</f>
        <v>0.82179374817411632</v>
      </c>
      <c r="AC12" s="8" t="s">
        <v>40</v>
      </c>
    </row>
    <row r="13" spans="1:29" s="8" customFormat="1">
      <c r="A13" s="135" t="s">
        <v>61</v>
      </c>
      <c r="B13" s="77">
        <v>79</v>
      </c>
      <c r="C13" s="50">
        <f>B13/B17</f>
        <v>5.1232166018158234E-2</v>
      </c>
      <c r="D13" s="77">
        <v>31</v>
      </c>
      <c r="E13" s="50">
        <f>D13/D17</f>
        <v>7.1759259259259259E-2</v>
      </c>
      <c r="F13" s="77">
        <v>7</v>
      </c>
      <c r="G13" s="50">
        <f>F13/F17</f>
        <v>0.14000000000000001</v>
      </c>
      <c r="H13" s="77">
        <v>66</v>
      </c>
      <c r="I13" s="50">
        <f>H13/H17</f>
        <v>6.6000000000000003E-2</v>
      </c>
      <c r="J13" s="77">
        <v>37</v>
      </c>
      <c r="K13" s="50">
        <f>J13/J17</f>
        <v>9.2731829573934832E-2</v>
      </c>
      <c r="L13" s="51">
        <f t="shared" si="0"/>
        <v>220</v>
      </c>
      <c r="M13" s="45">
        <f>L13/L17</f>
        <v>6.4271107215892492E-2</v>
      </c>
      <c r="AC13" s="8" t="s">
        <v>41</v>
      </c>
    </row>
    <row r="14" spans="1:29" s="8" customFormat="1">
      <c r="A14" s="135" t="s">
        <v>62</v>
      </c>
      <c r="B14" s="77">
        <v>19</v>
      </c>
      <c r="C14" s="50">
        <f>B14/B17</f>
        <v>1.232166018158236E-2</v>
      </c>
      <c r="D14" s="77">
        <v>2</v>
      </c>
      <c r="E14" s="50">
        <f>D14/D17</f>
        <v>4.6296296296296294E-3</v>
      </c>
      <c r="F14" s="77"/>
      <c r="G14" s="50">
        <f>F14/F17</f>
        <v>0</v>
      </c>
      <c r="H14" s="77">
        <v>61</v>
      </c>
      <c r="I14" s="50">
        <f>H14/H17</f>
        <v>6.0999999999999999E-2</v>
      </c>
      <c r="J14" s="77">
        <v>62</v>
      </c>
      <c r="K14" s="50">
        <f>J14/J17</f>
        <v>0.15538847117794485</v>
      </c>
      <c r="L14" s="51">
        <f t="shared" si="0"/>
        <v>144</v>
      </c>
      <c r="M14" s="45">
        <f>L14/L17</f>
        <v>4.2068361086765996E-2</v>
      </c>
    </row>
    <row r="15" spans="1:29" s="8" customFormat="1">
      <c r="A15" s="135" t="s">
        <v>63</v>
      </c>
      <c r="B15" s="77">
        <v>38</v>
      </c>
      <c r="C15" s="50">
        <f>B15/B17</f>
        <v>2.464332036316472E-2</v>
      </c>
      <c r="D15" s="77">
        <v>8</v>
      </c>
      <c r="E15" s="50">
        <f>D15/D17</f>
        <v>1.8518518518518517E-2</v>
      </c>
      <c r="F15" s="77">
        <v>0</v>
      </c>
      <c r="G15" s="50">
        <f>F15/F17</f>
        <v>0</v>
      </c>
      <c r="H15" s="77">
        <v>13</v>
      </c>
      <c r="I15" s="50">
        <f>H15/H17</f>
        <v>1.2999999999999999E-2</v>
      </c>
      <c r="J15" s="77">
        <v>15</v>
      </c>
      <c r="K15" s="50">
        <f>J15/J17</f>
        <v>3.7593984962406013E-2</v>
      </c>
      <c r="L15" s="51">
        <f t="shared" si="0"/>
        <v>74</v>
      </c>
      <c r="M15" s="45">
        <f>L15/L17</f>
        <v>2.1618463336254747E-2</v>
      </c>
    </row>
    <row r="16" spans="1:29" s="8" customFormat="1">
      <c r="A16" s="135" t="s">
        <v>64</v>
      </c>
      <c r="B16" s="77">
        <v>3</v>
      </c>
      <c r="C16" s="50">
        <f>B16/B17</f>
        <v>1.9455252918287938E-3</v>
      </c>
      <c r="D16" s="77">
        <v>2</v>
      </c>
      <c r="E16" s="50">
        <f>D16/D17</f>
        <v>4.6296296296296294E-3</v>
      </c>
      <c r="F16" s="77"/>
      <c r="G16" s="50">
        <f>F16/F17</f>
        <v>0</v>
      </c>
      <c r="H16" s="77">
        <v>8</v>
      </c>
      <c r="I16" s="50">
        <f>H16/H17</f>
        <v>8.0000000000000002E-3</v>
      </c>
      <c r="J16" s="77">
        <v>5</v>
      </c>
      <c r="K16" s="50">
        <f>J16/J17</f>
        <v>1.2531328320802004E-2</v>
      </c>
      <c r="L16" s="51">
        <f t="shared" si="0"/>
        <v>18</v>
      </c>
      <c r="M16" s="45">
        <f>L16/L17</f>
        <v>5.2585451358457495E-3</v>
      </c>
      <c r="AC16" s="8" t="s">
        <v>42</v>
      </c>
    </row>
    <row r="17" spans="1:13" s="40" customFormat="1" ht="15" thickBot="1">
      <c r="A17" s="71" t="s">
        <v>14</v>
      </c>
      <c r="B17" s="72">
        <f>SUM(B10:B16)</f>
        <v>1542</v>
      </c>
      <c r="C17" s="73">
        <f>B17/B17</f>
        <v>1</v>
      </c>
      <c r="D17" s="72">
        <f>SUM(D10:D16)</f>
        <v>432</v>
      </c>
      <c r="E17" s="73">
        <f>D17/D17</f>
        <v>1</v>
      </c>
      <c r="F17" s="72">
        <f>SUM(F10:F16)</f>
        <v>50</v>
      </c>
      <c r="G17" s="73">
        <f>F17/F17</f>
        <v>1</v>
      </c>
      <c r="H17" s="72">
        <f>SUM(H10:H16)</f>
        <v>1000</v>
      </c>
      <c r="I17" s="73">
        <f>H17/H17</f>
        <v>1</v>
      </c>
      <c r="J17" s="72">
        <f>SUM(J10:J16)</f>
        <v>399</v>
      </c>
      <c r="K17" s="73">
        <f>J17/J17</f>
        <v>1</v>
      </c>
      <c r="L17" s="72">
        <f>SUM(L10:L16)</f>
        <v>3423</v>
      </c>
      <c r="M17" s="74">
        <f>L17/L17</f>
        <v>1</v>
      </c>
    </row>
    <row r="18" spans="1:13" ht="23.25" customHeight="1">
      <c r="A18" s="65"/>
    </row>
    <row r="21" spans="1:13">
      <c r="A21" s="42"/>
    </row>
    <row r="22" spans="1:13">
      <c r="A22" s="42"/>
    </row>
    <row r="23" spans="1:13">
      <c r="A23" s="42"/>
    </row>
    <row r="24" spans="1:13">
      <c r="A24" s="42"/>
    </row>
    <row r="25" spans="1:13">
      <c r="A25" s="42"/>
    </row>
    <row r="26" spans="1:13">
      <c r="A26" s="42"/>
    </row>
    <row r="27" spans="1:13">
      <c r="A27" s="42"/>
    </row>
  </sheetData>
  <mergeCells count="7">
    <mergeCell ref="B7:M7"/>
    <mergeCell ref="B8:C8"/>
    <mergeCell ref="D8:E8"/>
    <mergeCell ref="L8:M8"/>
    <mergeCell ref="F8:G8"/>
    <mergeCell ref="H8:I8"/>
    <mergeCell ref="J8:K8"/>
  </mergeCells>
  <phoneticPr fontId="37" type="noConversion"/>
  <pageMargins left="0.7" right="0.7" top="0.75" bottom="0.75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tabSelected="1" topLeftCell="A13" workbookViewId="0">
      <selection activeCell="J30" sqref="J30"/>
    </sheetView>
  </sheetViews>
  <sheetFormatPr defaultRowHeight="14.4"/>
  <cols>
    <col min="1" max="1" width="2.109375" customWidth="1"/>
    <col min="2" max="2" width="8.5546875" style="41" customWidth="1"/>
    <col min="3" max="3" width="5.88671875" style="41" customWidth="1"/>
    <col min="4" max="4" width="7" style="41" customWidth="1"/>
    <col min="5" max="5" width="6.33203125" style="41" customWidth="1"/>
    <col min="6" max="6" width="7.5546875" style="41" customWidth="1"/>
    <col min="7" max="7" width="5.33203125" style="41" customWidth="1"/>
    <col min="8" max="8" width="7.44140625" style="41" customWidth="1"/>
    <col min="9" max="9" width="6" style="41" customWidth="1"/>
    <col min="10" max="10" width="6.5546875" style="41" customWidth="1"/>
    <col min="11" max="11" width="6" style="41" customWidth="1"/>
    <col min="12" max="12" width="6.5546875" style="41" customWidth="1"/>
    <col min="13" max="13" width="6.88671875" style="41" customWidth="1"/>
    <col min="14" max="14" width="7.33203125" style="41" customWidth="1"/>
    <col min="15" max="15" width="7" style="41" customWidth="1"/>
    <col min="16" max="16" width="7.109375" customWidth="1"/>
  </cols>
  <sheetData>
    <row r="1" spans="1:29" ht="5.25" customHeight="1" thickBot="1"/>
    <row r="2" spans="1:29" s="34" customFormat="1" ht="13.2">
      <c r="B2" s="171" t="s">
        <v>102</v>
      </c>
      <c r="C2" s="172"/>
      <c r="D2" s="172"/>
      <c r="E2" s="172"/>
      <c r="F2" s="172"/>
      <c r="G2" s="173"/>
      <c r="H2" s="173"/>
      <c r="I2" s="172"/>
      <c r="J2" s="172"/>
      <c r="K2" s="172"/>
      <c r="L2" s="172"/>
      <c r="M2" s="172"/>
      <c r="N2" s="174"/>
      <c r="O2" s="35"/>
      <c r="Q2" s="35"/>
      <c r="R2" s="35"/>
      <c r="S2" s="35"/>
      <c r="T2" s="35"/>
      <c r="U2" s="35"/>
      <c r="V2" s="35"/>
      <c r="Y2" s="37"/>
      <c r="Z2" s="37"/>
      <c r="AA2" s="37"/>
      <c r="AB2" s="37"/>
      <c r="AC2" s="37"/>
    </row>
    <row r="3" spans="1:29" s="34" customFormat="1" ht="13.2">
      <c r="B3" s="175" t="s">
        <v>144</v>
      </c>
      <c r="C3" s="169"/>
      <c r="D3" s="169"/>
      <c r="E3" s="169"/>
      <c r="F3" s="169"/>
      <c r="G3" s="170"/>
      <c r="H3" s="170"/>
      <c r="I3" s="169"/>
      <c r="J3" s="169"/>
      <c r="K3" s="169"/>
      <c r="L3" s="169"/>
      <c r="M3" s="169"/>
      <c r="N3" s="176"/>
      <c r="Y3" s="37"/>
      <c r="Z3" s="37"/>
      <c r="AA3" s="37"/>
      <c r="AB3" s="37"/>
      <c r="AC3" s="37"/>
    </row>
    <row r="4" spans="1:29">
      <c r="B4" s="53"/>
      <c r="C4" s="216" t="s">
        <v>53</v>
      </c>
      <c r="D4" s="216"/>
      <c r="E4" s="216" t="s">
        <v>54</v>
      </c>
      <c r="F4" s="216"/>
      <c r="G4" s="216" t="s">
        <v>55</v>
      </c>
      <c r="H4" s="216"/>
      <c r="I4" s="216" t="s">
        <v>56</v>
      </c>
      <c r="J4" s="216"/>
      <c r="K4" s="216" t="s">
        <v>57</v>
      </c>
      <c r="L4" s="216"/>
      <c r="M4" s="216" t="s">
        <v>19</v>
      </c>
      <c r="N4" s="217"/>
    </row>
    <row r="5" spans="1:29">
      <c r="B5" s="53"/>
      <c r="C5" s="177" t="s">
        <v>67</v>
      </c>
      <c r="D5" s="177" t="s">
        <v>23</v>
      </c>
      <c r="E5" s="177" t="s">
        <v>67</v>
      </c>
      <c r="F5" s="177" t="s">
        <v>23</v>
      </c>
      <c r="G5" s="177" t="s">
        <v>67</v>
      </c>
      <c r="H5" s="177" t="s">
        <v>23</v>
      </c>
      <c r="I5" s="177" t="s">
        <v>67</v>
      </c>
      <c r="J5" s="177" t="s">
        <v>23</v>
      </c>
      <c r="K5" s="177" t="s">
        <v>67</v>
      </c>
      <c r="L5" s="177" t="s">
        <v>23</v>
      </c>
      <c r="M5" s="177" t="s">
        <v>67</v>
      </c>
      <c r="N5" s="178" t="s">
        <v>23</v>
      </c>
    </row>
    <row r="6" spans="1:29">
      <c r="A6" s="42"/>
      <c r="B6" s="134" t="s">
        <v>130</v>
      </c>
      <c r="C6" s="77"/>
      <c r="D6" s="46"/>
      <c r="E6" s="77"/>
      <c r="F6" s="46"/>
      <c r="G6" s="77"/>
      <c r="H6" s="46"/>
      <c r="I6" s="77"/>
      <c r="J6" s="46"/>
      <c r="K6" s="77">
        <v>1</v>
      </c>
      <c r="L6" s="46">
        <f>K6/$K$28</f>
        <v>2.7027027027027029E-2</v>
      </c>
      <c r="M6" s="52">
        <f>SUM(C6,E6,G6,I6,K6)</f>
        <v>1</v>
      </c>
      <c r="N6" s="54">
        <f>M6/$M$28</f>
        <v>4.5454545454545452E-3</v>
      </c>
      <c r="O6" s="13"/>
      <c r="P6" s="42"/>
    </row>
    <row r="7" spans="1:29">
      <c r="A7" s="42"/>
      <c r="B7" s="134" t="s">
        <v>112</v>
      </c>
      <c r="C7" s="77">
        <v>15</v>
      </c>
      <c r="D7" s="46">
        <f>C7/$C$28</f>
        <v>0.189873417721519</v>
      </c>
      <c r="E7" s="77">
        <v>7</v>
      </c>
      <c r="F7" s="46">
        <f>E7/E28</f>
        <v>0.22580645161290322</v>
      </c>
      <c r="G7" s="77"/>
      <c r="H7" s="46"/>
      <c r="I7" s="77">
        <v>12</v>
      </c>
      <c r="J7" s="46">
        <f>I7/$I$28</f>
        <v>0.18181818181818182</v>
      </c>
      <c r="K7" s="77">
        <v>6</v>
      </c>
      <c r="L7" s="46">
        <f>K7/$K$28</f>
        <v>0.16216216216216217</v>
      </c>
      <c r="M7" s="52">
        <f t="shared" ref="M7:M27" si="0">SUM(C7,E7,G7,I7,K7)</f>
        <v>40</v>
      </c>
      <c r="N7" s="54">
        <f>M7/$M$28</f>
        <v>0.18181818181818182</v>
      </c>
      <c r="O7" s="13"/>
      <c r="P7" s="42"/>
    </row>
    <row r="8" spans="1:29">
      <c r="A8" s="42"/>
      <c r="B8" s="134" t="s">
        <v>113</v>
      </c>
      <c r="C8" s="77"/>
      <c r="D8" s="46"/>
      <c r="E8" s="77">
        <v>1</v>
      </c>
      <c r="F8" s="46">
        <f>E8/E28</f>
        <v>3.2258064516129031E-2</v>
      </c>
      <c r="G8" s="77">
        <v>2</v>
      </c>
      <c r="H8" s="46">
        <f>G8/G28</f>
        <v>0.2857142857142857</v>
      </c>
      <c r="I8" s="77">
        <v>2</v>
      </c>
      <c r="J8" s="46">
        <f>I8/$I$28</f>
        <v>3.0303030303030304E-2</v>
      </c>
      <c r="K8" s="77">
        <v>1</v>
      </c>
      <c r="L8" s="46">
        <f>K8/$K$28</f>
        <v>2.7027027027027029E-2</v>
      </c>
      <c r="M8" s="52">
        <f t="shared" si="0"/>
        <v>6</v>
      </c>
      <c r="N8" s="54">
        <f>M8/$M$28</f>
        <v>2.7272727272727271E-2</v>
      </c>
      <c r="O8" s="13"/>
      <c r="P8" s="42"/>
    </row>
    <row r="9" spans="1:29">
      <c r="A9" s="42"/>
      <c r="B9" s="134" t="s">
        <v>114</v>
      </c>
      <c r="C9" s="77"/>
      <c r="D9" s="46"/>
      <c r="E9" s="77"/>
      <c r="F9" s="46"/>
      <c r="G9" s="77"/>
      <c r="H9" s="46"/>
      <c r="I9" s="77"/>
      <c r="J9" s="46"/>
      <c r="K9" s="77">
        <v>1</v>
      </c>
      <c r="L9" s="46">
        <f>K9/$K$28</f>
        <v>2.7027027027027029E-2</v>
      </c>
      <c r="M9" s="52">
        <f t="shared" si="0"/>
        <v>1</v>
      </c>
      <c r="N9" s="54">
        <f>M9/$M$28</f>
        <v>4.5454545454545452E-3</v>
      </c>
      <c r="O9" s="13"/>
      <c r="P9" s="42"/>
    </row>
    <row r="10" spans="1:29">
      <c r="A10" s="42"/>
      <c r="B10" s="134" t="s">
        <v>115</v>
      </c>
      <c r="C10" s="77">
        <v>1</v>
      </c>
      <c r="D10" s="46">
        <f>C10/$C$28</f>
        <v>1.2658227848101266E-2</v>
      </c>
      <c r="E10" s="77"/>
      <c r="F10" s="46"/>
      <c r="G10" s="77"/>
      <c r="H10" s="46"/>
      <c r="I10" s="77"/>
      <c r="J10" s="46"/>
      <c r="K10" s="77"/>
      <c r="L10" s="46"/>
      <c r="M10" s="52">
        <f t="shared" si="0"/>
        <v>1</v>
      </c>
      <c r="N10" s="54">
        <f>M10/$M$28</f>
        <v>4.5454545454545452E-3</v>
      </c>
      <c r="O10" s="13"/>
      <c r="P10" s="42"/>
    </row>
    <row r="11" spans="1:29">
      <c r="A11" s="42"/>
      <c r="B11" s="134" t="s">
        <v>136</v>
      </c>
      <c r="C11" s="77">
        <v>1</v>
      </c>
      <c r="D11" s="46">
        <f>C11/$C$28</f>
        <v>1.2658227848101266E-2</v>
      </c>
      <c r="E11" s="77"/>
      <c r="F11" s="46"/>
      <c r="G11" s="77"/>
      <c r="H11" s="46"/>
      <c r="I11" s="77"/>
      <c r="J11" s="46"/>
      <c r="K11" s="77"/>
      <c r="L11" s="46"/>
      <c r="M11" s="52">
        <f t="shared" si="0"/>
        <v>1</v>
      </c>
      <c r="N11" s="54">
        <f>M11/$M$28</f>
        <v>4.5454545454545452E-3</v>
      </c>
      <c r="O11" s="13"/>
      <c r="P11" s="42"/>
    </row>
    <row r="12" spans="1:29">
      <c r="A12" s="42"/>
      <c r="B12" s="134" t="s">
        <v>116</v>
      </c>
      <c r="C12" s="77">
        <v>4</v>
      </c>
      <c r="D12" s="46">
        <f>C12/$C$28</f>
        <v>5.0632911392405063E-2</v>
      </c>
      <c r="E12" s="77"/>
      <c r="F12" s="46"/>
      <c r="G12" s="77"/>
      <c r="H12" s="46"/>
      <c r="I12" s="77"/>
      <c r="J12" s="46"/>
      <c r="K12" s="77">
        <v>1</v>
      </c>
      <c r="L12" s="46">
        <f>K12/$K$28</f>
        <v>2.7027027027027029E-2</v>
      </c>
      <c r="M12" s="52">
        <f t="shared" si="0"/>
        <v>5</v>
      </c>
      <c r="N12" s="54">
        <f>M12/$M$28</f>
        <v>2.2727272727272728E-2</v>
      </c>
      <c r="O12" s="13"/>
      <c r="P12" s="42"/>
    </row>
    <row r="13" spans="1:29">
      <c r="A13" s="42"/>
      <c r="B13" s="134" t="s">
        <v>117</v>
      </c>
      <c r="C13" s="77">
        <v>8</v>
      </c>
      <c r="D13" s="46">
        <f>C13/$C$28</f>
        <v>0.10126582278481013</v>
      </c>
      <c r="E13" s="77">
        <v>5</v>
      </c>
      <c r="F13" s="46">
        <f>E13/E28</f>
        <v>0.16129032258064516</v>
      </c>
      <c r="G13" s="77">
        <v>3</v>
      </c>
      <c r="H13" s="46">
        <f>G13/G28</f>
        <v>0.42857142857142855</v>
      </c>
      <c r="I13" s="77">
        <v>11</v>
      </c>
      <c r="J13" s="46">
        <f>I13/$I$28</f>
        <v>0.16666666666666666</v>
      </c>
      <c r="K13" s="77">
        <v>9</v>
      </c>
      <c r="L13" s="46">
        <f>K13/$K$28</f>
        <v>0.24324324324324326</v>
      </c>
      <c r="M13" s="52">
        <f t="shared" si="0"/>
        <v>36</v>
      </c>
      <c r="N13" s="54">
        <f>M13/$M$28</f>
        <v>0.16363636363636364</v>
      </c>
      <c r="O13" s="13"/>
      <c r="P13" s="42"/>
    </row>
    <row r="14" spans="1:29">
      <c r="A14" s="42"/>
      <c r="B14" s="134" t="s">
        <v>118</v>
      </c>
      <c r="C14" s="77">
        <v>1</v>
      </c>
      <c r="D14" s="46">
        <f>C14/$C$28</f>
        <v>1.2658227848101266E-2</v>
      </c>
      <c r="E14" s="77"/>
      <c r="F14" s="46"/>
      <c r="G14" s="77"/>
      <c r="H14" s="46"/>
      <c r="I14" s="77"/>
      <c r="J14" s="46"/>
      <c r="K14" s="77"/>
      <c r="L14" s="46"/>
      <c r="M14" s="52">
        <f t="shared" si="0"/>
        <v>1</v>
      </c>
      <c r="N14" s="54">
        <f>M14/$M$28</f>
        <v>4.5454545454545452E-3</v>
      </c>
      <c r="O14" s="13"/>
      <c r="P14" s="42"/>
    </row>
    <row r="15" spans="1:29">
      <c r="A15" s="42"/>
      <c r="B15" s="134" t="s">
        <v>119</v>
      </c>
      <c r="C15" s="77"/>
      <c r="D15" s="46"/>
      <c r="E15" s="77"/>
      <c r="F15" s="46"/>
      <c r="G15" s="77">
        <v>1</v>
      </c>
      <c r="H15" s="46">
        <f>G15/G28</f>
        <v>0.14285714285714285</v>
      </c>
      <c r="I15" s="77"/>
      <c r="J15" s="46"/>
      <c r="K15" s="77">
        <v>1</v>
      </c>
      <c r="L15" s="46">
        <f>K15/$K$28</f>
        <v>2.7027027027027029E-2</v>
      </c>
      <c r="M15" s="52">
        <f t="shared" si="0"/>
        <v>2</v>
      </c>
      <c r="N15" s="54">
        <f>M15/$M$28</f>
        <v>9.0909090909090905E-3</v>
      </c>
      <c r="O15" s="13"/>
      <c r="P15" s="42"/>
    </row>
    <row r="16" spans="1:29">
      <c r="A16" s="42"/>
      <c r="B16" s="134" t="s">
        <v>120</v>
      </c>
      <c r="C16" s="77">
        <v>20</v>
      </c>
      <c r="D16" s="46">
        <f>C16/$C$28</f>
        <v>0.25316455696202533</v>
      </c>
      <c r="E16" s="77">
        <v>6</v>
      </c>
      <c r="F16" s="46">
        <f>E16/E28</f>
        <v>0.19354838709677419</v>
      </c>
      <c r="G16" s="77">
        <v>1</v>
      </c>
      <c r="H16" s="46">
        <f>G16/G28</f>
        <v>0.14285714285714285</v>
      </c>
      <c r="I16" s="77">
        <v>21</v>
      </c>
      <c r="J16" s="46">
        <f>I16/$I$28</f>
        <v>0.31818181818181818</v>
      </c>
      <c r="K16" s="77">
        <v>12</v>
      </c>
      <c r="L16" s="46">
        <f>K16/$K$28</f>
        <v>0.32432432432432434</v>
      </c>
      <c r="M16" s="52">
        <f t="shared" si="0"/>
        <v>60</v>
      </c>
      <c r="N16" s="54">
        <f>M16/$M$28</f>
        <v>0.27272727272727271</v>
      </c>
      <c r="O16" s="13"/>
      <c r="P16" s="42"/>
    </row>
    <row r="17" spans="1:16">
      <c r="A17" s="42"/>
      <c r="B17" s="134" t="s">
        <v>121</v>
      </c>
      <c r="C17" s="77">
        <v>1</v>
      </c>
      <c r="D17" s="46">
        <f>C17/$C$28</f>
        <v>1.2658227848101266E-2</v>
      </c>
      <c r="E17" s="77">
        <v>1</v>
      </c>
      <c r="F17" s="46">
        <f>E17/E28</f>
        <v>3.2258064516129031E-2</v>
      </c>
      <c r="G17" s="77"/>
      <c r="H17" s="46"/>
      <c r="I17" s="77"/>
      <c r="J17" s="46"/>
      <c r="K17" s="77"/>
      <c r="L17" s="46"/>
      <c r="M17" s="52">
        <f t="shared" si="0"/>
        <v>2</v>
      </c>
      <c r="N17" s="54">
        <f>M17/$M$28</f>
        <v>9.0909090909090905E-3</v>
      </c>
      <c r="O17" s="13"/>
      <c r="P17" s="42"/>
    </row>
    <row r="18" spans="1:16">
      <c r="A18" s="42"/>
      <c r="B18" s="134" t="s">
        <v>122</v>
      </c>
      <c r="C18" s="77"/>
      <c r="D18" s="46"/>
      <c r="E18" s="77"/>
      <c r="F18" s="46"/>
      <c r="G18" s="77"/>
      <c r="H18" s="46"/>
      <c r="I18" s="77">
        <v>2</v>
      </c>
      <c r="J18" s="46">
        <f>I18/$I$28</f>
        <v>3.0303030303030304E-2</v>
      </c>
      <c r="K18" s="77"/>
      <c r="L18" s="46"/>
      <c r="M18" s="52">
        <f t="shared" si="0"/>
        <v>2</v>
      </c>
      <c r="N18" s="54">
        <f>M18/$M$28</f>
        <v>9.0909090909090905E-3</v>
      </c>
      <c r="O18" s="13"/>
      <c r="P18" s="42"/>
    </row>
    <row r="19" spans="1:16">
      <c r="A19" s="42"/>
      <c r="B19" s="134" t="s">
        <v>123</v>
      </c>
      <c r="C19" s="77"/>
      <c r="D19" s="46"/>
      <c r="E19" s="77">
        <v>1</v>
      </c>
      <c r="F19" s="46">
        <f>E19/$C$28</f>
        <v>1.2658227848101266E-2</v>
      </c>
      <c r="G19" s="77"/>
      <c r="H19" s="46"/>
      <c r="I19" s="77">
        <v>2</v>
      </c>
      <c r="J19" s="46">
        <f>I19/$I$28</f>
        <v>3.0303030303030304E-2</v>
      </c>
      <c r="K19" s="77"/>
      <c r="L19" s="46"/>
      <c r="M19" s="52">
        <f t="shared" si="0"/>
        <v>3</v>
      </c>
      <c r="N19" s="54">
        <f>M19/$M$28</f>
        <v>1.3636363636363636E-2</v>
      </c>
      <c r="O19" s="13"/>
      <c r="P19" s="42"/>
    </row>
    <row r="20" spans="1:16">
      <c r="A20" s="42"/>
      <c r="B20" s="134" t="s">
        <v>131</v>
      </c>
      <c r="C20" s="77">
        <v>1</v>
      </c>
      <c r="D20" s="46">
        <f t="shared" ref="D18:D20" si="1">C20/$C$28</f>
        <v>1.2658227848101266E-2</v>
      </c>
      <c r="E20" s="77">
        <v>1</v>
      </c>
      <c r="F20" s="46">
        <f>E20/$C$28</f>
        <v>1.2658227848101266E-2</v>
      </c>
      <c r="G20" s="77"/>
      <c r="H20" s="46"/>
      <c r="I20" s="77"/>
      <c r="J20" s="46"/>
      <c r="K20" s="77"/>
      <c r="L20" s="46"/>
      <c r="M20" s="52">
        <f t="shared" si="0"/>
        <v>2</v>
      </c>
      <c r="N20" s="54">
        <f>M20/$M$28</f>
        <v>9.0909090909090905E-3</v>
      </c>
      <c r="O20" s="13"/>
      <c r="P20" s="42"/>
    </row>
    <row r="21" spans="1:16">
      <c r="A21" s="42"/>
      <c r="B21" s="134" t="s">
        <v>132</v>
      </c>
      <c r="C21" s="77"/>
      <c r="D21" s="46"/>
      <c r="E21" s="77">
        <v>1</v>
      </c>
      <c r="F21" s="46">
        <f>E21/$C$28</f>
        <v>1.2658227848101266E-2</v>
      </c>
      <c r="G21" s="77"/>
      <c r="H21" s="46"/>
      <c r="I21" s="77"/>
      <c r="J21" s="46"/>
      <c r="K21" s="77"/>
      <c r="L21" s="46"/>
      <c r="M21" s="52">
        <f t="shared" si="0"/>
        <v>1</v>
      </c>
      <c r="N21" s="54">
        <f>M21/$M$28</f>
        <v>4.5454545454545452E-3</v>
      </c>
      <c r="O21" s="13"/>
      <c r="P21" s="42"/>
    </row>
    <row r="22" spans="1:16">
      <c r="A22" s="42"/>
      <c r="B22" s="134" t="s">
        <v>124</v>
      </c>
      <c r="C22" s="77">
        <v>2</v>
      </c>
      <c r="D22" s="46">
        <f>C22/$C$28</f>
        <v>2.5316455696202531E-2</v>
      </c>
      <c r="E22" s="77">
        <v>2</v>
      </c>
      <c r="F22" s="46">
        <f>E22/$C$28</f>
        <v>2.5316455696202531E-2</v>
      </c>
      <c r="G22" s="77"/>
      <c r="H22" s="46"/>
      <c r="I22" s="77">
        <v>4</v>
      </c>
      <c r="J22" s="46">
        <f>I22/$I$28</f>
        <v>6.0606060606060608E-2</v>
      </c>
      <c r="K22" s="77">
        <v>1</v>
      </c>
      <c r="L22" s="46">
        <f t="shared" ref="L17:L22" si="2">K22/$K$28</f>
        <v>2.7027027027027029E-2</v>
      </c>
      <c r="M22" s="52">
        <f t="shared" si="0"/>
        <v>9</v>
      </c>
      <c r="N22" s="54">
        <f>M22/$M$28</f>
        <v>4.0909090909090909E-2</v>
      </c>
      <c r="O22" s="13"/>
      <c r="P22" s="42"/>
    </row>
    <row r="23" spans="1:16">
      <c r="A23" s="42"/>
      <c r="B23" s="134" t="s">
        <v>125</v>
      </c>
      <c r="C23" s="77">
        <v>24</v>
      </c>
      <c r="D23" s="46">
        <f>C23/$C$28</f>
        <v>0.30379746835443039</v>
      </c>
      <c r="E23" s="77">
        <v>4</v>
      </c>
      <c r="F23" s="46">
        <f>E23/$C$28</f>
        <v>5.0632911392405063E-2</v>
      </c>
      <c r="G23" s="77"/>
      <c r="H23" s="46"/>
      <c r="I23" s="77">
        <v>9</v>
      </c>
      <c r="J23" s="46">
        <f>I23/$I$28</f>
        <v>0.13636363636363635</v>
      </c>
      <c r="K23" s="77">
        <v>3</v>
      </c>
      <c r="L23" s="46">
        <f>K23/$K$28</f>
        <v>8.1081081081081086E-2</v>
      </c>
      <c r="M23" s="52">
        <f t="shared" si="0"/>
        <v>40</v>
      </c>
      <c r="N23" s="54">
        <f>M23/$M$28</f>
        <v>0.18181818181818182</v>
      </c>
      <c r="O23" s="13"/>
      <c r="P23" s="42"/>
    </row>
    <row r="24" spans="1:16">
      <c r="A24" s="42"/>
      <c r="B24" s="134" t="s">
        <v>126</v>
      </c>
      <c r="C24" s="77"/>
      <c r="D24" s="46"/>
      <c r="E24" s="77"/>
      <c r="F24" s="46"/>
      <c r="G24" s="77"/>
      <c r="H24" s="46"/>
      <c r="I24" s="77"/>
      <c r="J24" s="46"/>
      <c r="K24" s="77">
        <v>1</v>
      </c>
      <c r="L24" s="46">
        <f>K24/$K$28</f>
        <v>2.7027027027027029E-2</v>
      </c>
      <c r="M24" s="52">
        <f t="shared" si="0"/>
        <v>1</v>
      </c>
      <c r="N24" s="54">
        <f>M24/$M$28</f>
        <v>4.5454545454545452E-3</v>
      </c>
      <c r="O24" s="13"/>
      <c r="P24" s="42"/>
    </row>
    <row r="25" spans="1:16">
      <c r="A25" s="42"/>
      <c r="B25" s="134" t="s">
        <v>127</v>
      </c>
      <c r="C25" s="77">
        <v>1</v>
      </c>
      <c r="D25" s="46">
        <f>C25/$C$28</f>
        <v>1.2658227848101266E-2</v>
      </c>
      <c r="E25" s="77">
        <v>1</v>
      </c>
      <c r="F25" s="46">
        <f>E25/$C$28</f>
        <v>1.2658227848101266E-2</v>
      </c>
      <c r="G25" s="77"/>
      <c r="H25" s="46"/>
      <c r="I25" s="77">
        <v>2</v>
      </c>
      <c r="J25" s="46">
        <f>I25/$I$28</f>
        <v>3.0303030303030304E-2</v>
      </c>
      <c r="K25" s="77"/>
      <c r="L25" s="46"/>
      <c r="M25" s="52">
        <f t="shared" si="0"/>
        <v>4</v>
      </c>
      <c r="N25" s="54">
        <f>M25/$M$28</f>
        <v>1.8181818181818181E-2</v>
      </c>
      <c r="O25" s="13"/>
      <c r="P25" s="42"/>
    </row>
    <row r="26" spans="1:16">
      <c r="A26" s="42"/>
      <c r="B26" s="134" t="s">
        <v>128</v>
      </c>
      <c r="C26" s="77"/>
      <c r="D26" s="46"/>
      <c r="E26" s="77">
        <v>1</v>
      </c>
      <c r="F26" s="46">
        <f>E26/$C$28</f>
        <v>1.2658227848101266E-2</v>
      </c>
      <c r="G26" s="77"/>
      <c r="H26" s="46"/>
      <c r="I26" s="77"/>
      <c r="J26" s="46"/>
      <c r="K26" s="77"/>
      <c r="L26" s="46"/>
      <c r="M26" s="52">
        <f t="shared" si="0"/>
        <v>1</v>
      </c>
      <c r="N26" s="54">
        <f>M26/$M$28</f>
        <v>4.5454545454545452E-3</v>
      </c>
      <c r="O26" s="13"/>
      <c r="P26" s="42"/>
    </row>
    <row r="27" spans="1:16">
      <c r="A27" s="42"/>
      <c r="B27" s="134" t="s">
        <v>129</v>
      </c>
      <c r="C27" s="77"/>
      <c r="D27" s="46"/>
      <c r="E27" s="77"/>
      <c r="F27" s="46"/>
      <c r="G27" s="77"/>
      <c r="H27" s="46"/>
      <c r="I27" s="77">
        <v>1</v>
      </c>
      <c r="J27" s="46">
        <f>I27/$I$28</f>
        <v>1.5151515151515152E-2</v>
      </c>
      <c r="K27" s="77"/>
      <c r="L27" s="46"/>
      <c r="M27" s="52">
        <f t="shared" si="0"/>
        <v>1</v>
      </c>
      <c r="N27" s="54">
        <f>M27/$M$28</f>
        <v>4.5454545454545452E-3</v>
      </c>
      <c r="O27" s="13"/>
      <c r="P27" s="42"/>
    </row>
    <row r="28" spans="1:16" ht="15" thickBot="1">
      <c r="A28" s="42"/>
      <c r="B28" s="181" t="s">
        <v>70</v>
      </c>
      <c r="C28" s="182">
        <f>SUM(C6:C27)</f>
        <v>79</v>
      </c>
      <c r="D28" s="183">
        <f>C28/C28</f>
        <v>1</v>
      </c>
      <c r="E28" s="182">
        <f>SUM(E6:E27)</f>
        <v>31</v>
      </c>
      <c r="F28" s="183">
        <f>E28/E28</f>
        <v>1</v>
      </c>
      <c r="G28" s="182">
        <f>SUM(G6:G27)</f>
        <v>7</v>
      </c>
      <c r="H28" s="183">
        <f>G28/G28</f>
        <v>1</v>
      </c>
      <c r="I28" s="182">
        <f>SUM(I6:I27)</f>
        <v>66</v>
      </c>
      <c r="J28" s="183">
        <f>I28/I28</f>
        <v>1</v>
      </c>
      <c r="K28" s="182">
        <f>SUM(K6:K27)</f>
        <v>37</v>
      </c>
      <c r="L28" s="183">
        <f>K28/K28</f>
        <v>1</v>
      </c>
      <c r="M28" s="182">
        <f>SUM(M6:M27)</f>
        <v>220</v>
      </c>
      <c r="N28" s="183">
        <f>M28/M28</f>
        <v>1</v>
      </c>
      <c r="O28" s="13"/>
      <c r="P28" s="42"/>
    </row>
    <row r="29" spans="1:16">
      <c r="B29" s="42"/>
    </row>
    <row r="30" spans="1:16">
      <c r="B30" s="42"/>
    </row>
    <row r="31" spans="1:16">
      <c r="B31" s="42"/>
    </row>
    <row r="32" spans="1:16">
      <c r="B32" s="42"/>
    </row>
    <row r="33" spans="2:2">
      <c r="B33" s="42"/>
    </row>
    <row r="34" spans="2:2">
      <c r="B34" s="42"/>
    </row>
    <row r="35" spans="2:2">
      <c r="B35" s="42"/>
    </row>
    <row r="36" spans="2:2">
      <c r="B36" s="42"/>
    </row>
    <row r="37" spans="2:2">
      <c r="B37" s="42"/>
    </row>
    <row r="38" spans="2:2">
      <c r="B38" s="42"/>
    </row>
    <row r="39" spans="2:2">
      <c r="B39" s="42"/>
    </row>
    <row r="40" spans="2:2">
      <c r="B40" s="42"/>
    </row>
    <row r="41" spans="2:2">
      <c r="B41" s="42"/>
    </row>
    <row r="42" spans="2:2">
      <c r="B42" s="42"/>
    </row>
    <row r="43" spans="2:2">
      <c r="B43" s="42"/>
    </row>
    <row r="44" spans="2:2">
      <c r="B44" s="42"/>
    </row>
    <row r="45" spans="2:2">
      <c r="B45" s="42"/>
    </row>
    <row r="46" spans="2:2">
      <c r="B46" s="42"/>
    </row>
    <row r="47" spans="2:2">
      <c r="B47" s="42"/>
    </row>
    <row r="48" spans="2:2">
      <c r="B48" s="42"/>
    </row>
    <row r="49" spans="2:2">
      <c r="B49" s="42"/>
    </row>
    <row r="50" spans="2:2">
      <c r="B50" s="42"/>
    </row>
    <row r="51" spans="2:2">
      <c r="B51" s="42"/>
    </row>
    <row r="52" spans="2:2">
      <c r="B52" s="42"/>
    </row>
    <row r="53" spans="2:2">
      <c r="B53" s="42"/>
    </row>
    <row r="54" spans="2:2">
      <c r="B54" s="42"/>
    </row>
    <row r="55" spans="2:2">
      <c r="B55" s="42"/>
    </row>
    <row r="56" spans="2:2">
      <c r="B56" s="42"/>
    </row>
    <row r="57" spans="2:2">
      <c r="B57" s="42"/>
    </row>
  </sheetData>
  <mergeCells count="6">
    <mergeCell ref="M4:N4"/>
    <mergeCell ref="C4:D4"/>
    <mergeCell ref="E4:F4"/>
    <mergeCell ref="G4:H4"/>
    <mergeCell ref="I4:J4"/>
    <mergeCell ref="K4:L4"/>
  </mergeCells>
  <phoneticPr fontId="3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Διάρκεια εγγραφής πιν.25-27</vt:lpstr>
      <vt:lpstr>Διάρκεια εγγραφής πιν.28</vt:lpstr>
      <vt:lpstr>οικονομική πιν.29</vt:lpstr>
      <vt:lpstr>πιν.30</vt:lpstr>
      <vt:lpstr>πιν.31</vt:lpstr>
      <vt:lpstr>'Διάρκεια εγγραφής πιν.25-27'!Print_Area</vt:lpstr>
      <vt:lpstr>'Διάρκεια εγγραφής πιν.28'!Print_Area</vt:lpstr>
      <vt:lpstr>'οικονομική πιν.29'!Print_Area</vt:lpstr>
      <vt:lpstr>πιν.30!Print_Area</vt:lpstr>
      <vt:lpstr>πιν.31!Print_Area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MR</cp:lastModifiedBy>
  <cp:lastPrinted>2020-04-07T07:38:43Z</cp:lastPrinted>
  <dcterms:created xsi:type="dcterms:W3CDTF">2010-12-15T07:52:14Z</dcterms:created>
  <dcterms:modified xsi:type="dcterms:W3CDTF">2020-04-07T07:42:16Z</dcterms:modified>
</cp:coreProperties>
</file>